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Stavební část" sheetId="2" r:id="rId2"/>
    <sheet name="Pokyny pro vyplnění" sheetId="3" r:id="rId3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'001 - Stavební část'!$C$98:$K$636</definedName>
    <definedName name="_xlnm.Print_Area" localSheetId="1">'001 - Stavební část'!$C$4:$J$38,'001 - Stavební část'!$C$44:$J$78,'001 - Stavební část'!$C$84:$K$636</definedName>
    <definedName name="_xlnm.Print_Titles" localSheetId="1">'001 - Stavební část'!$98:$98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2"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1"/>
  <c r="BH631"/>
  <c r="BG631"/>
  <c r="BF631"/>
  <c r="T631"/>
  <c r="R631"/>
  <c r="P631"/>
  <c r="BK631"/>
  <c r="J631"/>
  <c r="BE631"/>
  <c r="BI629"/>
  <c r="BH629"/>
  <c r="BG629"/>
  <c r="BF629"/>
  <c r="T629"/>
  <c r="T628"/>
  <c r="T627"/>
  <c r="R629"/>
  <c r="R628"/>
  <c r="R627"/>
  <c r="P629"/>
  <c r="P628"/>
  <c r="P627"/>
  <c r="BK629"/>
  <c r="BK628"/>
  <c r="J628"/>
  <c r="BK627"/>
  <c r="J627"/>
  <c r="J629"/>
  <c r="BE629"/>
  <c r="J77"/>
  <c r="J76"/>
  <c r="BI620"/>
  <c r="BH620"/>
  <c r="BG620"/>
  <c r="BF620"/>
  <c r="T620"/>
  <c r="T619"/>
  <c r="R620"/>
  <c r="R619"/>
  <c r="P620"/>
  <c r="P619"/>
  <c r="BK620"/>
  <c r="BK619"/>
  <c r="J619"/>
  <c r="J620"/>
  <c r="BE620"/>
  <c r="J75"/>
  <c r="BI617"/>
  <c r="BH617"/>
  <c r="BG617"/>
  <c r="BF617"/>
  <c r="T617"/>
  <c r="R617"/>
  <c r="P617"/>
  <c r="BK617"/>
  <c r="J617"/>
  <c r="BE617"/>
  <c r="BI612"/>
  <c r="BH612"/>
  <c r="BG612"/>
  <c r="BF612"/>
  <c r="T612"/>
  <c r="R612"/>
  <c r="P612"/>
  <c r="BK612"/>
  <c r="J612"/>
  <c r="BE612"/>
  <c r="BI610"/>
  <c r="BH610"/>
  <c r="BG610"/>
  <c r="BF610"/>
  <c r="T610"/>
  <c r="T609"/>
  <c r="R610"/>
  <c r="R609"/>
  <c r="P610"/>
  <c r="P609"/>
  <c r="BK610"/>
  <c r="BK609"/>
  <c r="J609"/>
  <c r="J610"/>
  <c r="BE610"/>
  <c r="J74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5"/>
  <c r="BH595"/>
  <c r="BG595"/>
  <c r="BF595"/>
  <c r="T595"/>
  <c r="T594"/>
  <c r="R595"/>
  <c r="R594"/>
  <c r="P595"/>
  <c r="P594"/>
  <c r="BK595"/>
  <c r="BK594"/>
  <c r="J594"/>
  <c r="J595"/>
  <c r="BE595"/>
  <c r="J73"/>
  <c r="BI592"/>
  <c r="BH592"/>
  <c r="BG592"/>
  <c r="BF592"/>
  <c r="T592"/>
  <c r="R592"/>
  <c r="P592"/>
  <c r="BK592"/>
  <c r="J592"/>
  <c r="BE592"/>
  <c r="BI588"/>
  <c r="BH588"/>
  <c r="BG588"/>
  <c r="BF588"/>
  <c r="T588"/>
  <c r="R588"/>
  <c r="P588"/>
  <c r="BK588"/>
  <c r="J588"/>
  <c r="BE588"/>
  <c r="BI584"/>
  <c r="BH584"/>
  <c r="BG584"/>
  <c r="BF584"/>
  <c r="T584"/>
  <c r="R584"/>
  <c r="P584"/>
  <c r="BK584"/>
  <c r="J584"/>
  <c r="BE584"/>
  <c r="BI580"/>
  <c r="BH580"/>
  <c r="BG580"/>
  <c r="BF580"/>
  <c r="T580"/>
  <c r="R580"/>
  <c r="P580"/>
  <c r="BK580"/>
  <c r="J580"/>
  <c r="BE580"/>
  <c r="BI576"/>
  <c r="BH576"/>
  <c r="BG576"/>
  <c r="BF576"/>
  <c r="T576"/>
  <c r="R576"/>
  <c r="P576"/>
  <c r="BK576"/>
  <c r="J576"/>
  <c r="BE576"/>
  <c r="BI570"/>
  <c r="BH570"/>
  <c r="BG570"/>
  <c r="BF570"/>
  <c r="T570"/>
  <c r="R570"/>
  <c r="P570"/>
  <c r="BK570"/>
  <c r="J570"/>
  <c r="BE570"/>
  <c r="BI563"/>
  <c r="BH563"/>
  <c r="BG563"/>
  <c r="BF563"/>
  <c r="T563"/>
  <c r="R563"/>
  <c r="P563"/>
  <c r="BK563"/>
  <c r="J563"/>
  <c r="BE563"/>
  <c r="BI557"/>
  <c r="BH557"/>
  <c r="BG557"/>
  <c r="BF557"/>
  <c r="T557"/>
  <c r="R557"/>
  <c r="P557"/>
  <c r="BK557"/>
  <c r="J557"/>
  <c r="BE557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41"/>
  <c r="BH541"/>
  <c r="BG541"/>
  <c r="BF541"/>
  <c r="T541"/>
  <c r="R541"/>
  <c r="P541"/>
  <c r="BK541"/>
  <c r="J541"/>
  <c r="BE541"/>
  <c r="BI533"/>
  <c r="BH533"/>
  <c r="BG533"/>
  <c r="BF533"/>
  <c r="T533"/>
  <c r="R533"/>
  <c r="P533"/>
  <c r="BK533"/>
  <c r="J533"/>
  <c r="BE533"/>
  <c r="BI520"/>
  <c r="BH520"/>
  <c r="BG520"/>
  <c r="BF520"/>
  <c r="T520"/>
  <c r="R520"/>
  <c r="P520"/>
  <c r="BK520"/>
  <c r="J520"/>
  <c r="BE520"/>
  <c r="BI516"/>
  <c r="BH516"/>
  <c r="BG516"/>
  <c r="BF516"/>
  <c r="T516"/>
  <c r="R516"/>
  <c r="P516"/>
  <c r="BK516"/>
  <c r="J516"/>
  <c r="BE516"/>
  <c r="BI512"/>
  <c r="BH512"/>
  <c r="BG512"/>
  <c r="BF512"/>
  <c r="T512"/>
  <c r="T511"/>
  <c r="R512"/>
  <c r="R511"/>
  <c r="P512"/>
  <c r="P511"/>
  <c r="BK512"/>
  <c r="BK511"/>
  <c r="J511"/>
  <c r="J512"/>
  <c r="BE512"/>
  <c r="J72"/>
  <c r="BI507"/>
  <c r="BH507"/>
  <c r="BG507"/>
  <c r="BF507"/>
  <c r="T507"/>
  <c r="T506"/>
  <c r="R507"/>
  <c r="R506"/>
  <c r="P507"/>
  <c r="P506"/>
  <c r="BK507"/>
  <c r="BK506"/>
  <c r="J506"/>
  <c r="J507"/>
  <c r="BE507"/>
  <c r="J71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499"/>
  <c r="BH499"/>
  <c r="BG499"/>
  <c r="BF499"/>
  <c r="T499"/>
  <c r="R499"/>
  <c r="P499"/>
  <c r="BK499"/>
  <c r="J499"/>
  <c r="BE499"/>
  <c r="BI494"/>
  <c r="BH494"/>
  <c r="BG494"/>
  <c r="BF494"/>
  <c r="T494"/>
  <c r="T493"/>
  <c r="R494"/>
  <c r="R493"/>
  <c r="P494"/>
  <c r="P493"/>
  <c r="BK494"/>
  <c r="BK493"/>
  <c r="J493"/>
  <c r="J494"/>
  <c r="BE494"/>
  <c r="J70"/>
  <c r="BI488"/>
  <c r="BH488"/>
  <c r="BG488"/>
  <c r="BF488"/>
  <c r="T488"/>
  <c r="R488"/>
  <c r="P488"/>
  <c r="BK488"/>
  <c r="J488"/>
  <c r="BE488"/>
  <c r="BI483"/>
  <c r="BH483"/>
  <c r="BG483"/>
  <c r="BF483"/>
  <c r="T483"/>
  <c r="R483"/>
  <c r="P483"/>
  <c r="BK483"/>
  <c r="J483"/>
  <c r="BE483"/>
  <c r="BI478"/>
  <c r="BH478"/>
  <c r="BG478"/>
  <c r="BF478"/>
  <c r="T478"/>
  <c r="T477"/>
  <c r="T476"/>
  <c r="R478"/>
  <c r="R477"/>
  <c r="R476"/>
  <c r="P478"/>
  <c r="P477"/>
  <c r="P476"/>
  <c r="BK478"/>
  <c r="BK477"/>
  <c r="J477"/>
  <c r="BK476"/>
  <c r="J476"/>
  <c r="J478"/>
  <c r="BE478"/>
  <c r="J69"/>
  <c r="J68"/>
  <c r="BI474"/>
  <c r="BH474"/>
  <c r="BG474"/>
  <c r="BF474"/>
  <c r="T474"/>
  <c r="T473"/>
  <c r="R474"/>
  <c r="R473"/>
  <c r="P474"/>
  <c r="P473"/>
  <c r="BK474"/>
  <c r="BK473"/>
  <c r="J473"/>
  <c r="J474"/>
  <c r="BE474"/>
  <c r="J67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1"/>
  <c r="BH461"/>
  <c r="BG461"/>
  <c r="BF461"/>
  <c r="T461"/>
  <c r="T460"/>
  <c r="R461"/>
  <c r="R460"/>
  <c r="P461"/>
  <c r="P460"/>
  <c r="BK461"/>
  <c r="BK460"/>
  <c r="J460"/>
  <c r="J461"/>
  <c r="BE461"/>
  <c r="J66"/>
  <c r="BI455"/>
  <c r="BH455"/>
  <c r="BG455"/>
  <c r="BF455"/>
  <c r="T455"/>
  <c r="R455"/>
  <c r="P455"/>
  <c r="BK455"/>
  <c r="J455"/>
  <c r="BE455"/>
  <c r="BI445"/>
  <c r="BH445"/>
  <c r="BG445"/>
  <c r="BF445"/>
  <c r="T445"/>
  <c r="R445"/>
  <c r="P445"/>
  <c r="BK445"/>
  <c r="J445"/>
  <c r="BE445"/>
  <c r="BI411"/>
  <c r="BH411"/>
  <c r="BG411"/>
  <c r="BF411"/>
  <c r="T411"/>
  <c r="R411"/>
  <c r="P411"/>
  <c r="BK411"/>
  <c r="J411"/>
  <c r="BE411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8"/>
  <c r="BH348"/>
  <c r="BG348"/>
  <c r="BF348"/>
  <c r="T348"/>
  <c r="T347"/>
  <c r="R348"/>
  <c r="R347"/>
  <c r="P348"/>
  <c r="P347"/>
  <c r="BK348"/>
  <c r="BK347"/>
  <c r="J347"/>
  <c r="J348"/>
  <c r="BE348"/>
  <c r="J65"/>
  <c r="BI342"/>
  <c r="BH342"/>
  <c r="BG342"/>
  <c r="BF342"/>
  <c r="T342"/>
  <c r="R342"/>
  <c r="P342"/>
  <c r="BK342"/>
  <c r="J342"/>
  <c r="BE342"/>
  <c r="BI330"/>
  <c r="BH330"/>
  <c r="BG330"/>
  <c r="BF330"/>
  <c r="T330"/>
  <c r="R330"/>
  <c r="P330"/>
  <c r="BK330"/>
  <c r="J330"/>
  <c r="BE330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38"/>
  <c r="BH138"/>
  <c r="BG138"/>
  <c r="BF138"/>
  <c r="T138"/>
  <c r="R138"/>
  <c r="P138"/>
  <c r="BK138"/>
  <c r="J138"/>
  <c r="BE138"/>
  <c r="BI130"/>
  <c r="BH130"/>
  <c r="BG130"/>
  <c r="BF130"/>
  <c r="T130"/>
  <c r="T129"/>
  <c r="R130"/>
  <c r="R129"/>
  <c r="P130"/>
  <c r="P129"/>
  <c r="BK130"/>
  <c r="BK129"/>
  <c r="J129"/>
  <c r="J130"/>
  <c r="BE130"/>
  <c r="J64"/>
  <c r="BI124"/>
  <c r="BH124"/>
  <c r="BG124"/>
  <c r="BF124"/>
  <c r="T124"/>
  <c r="R124"/>
  <c r="P124"/>
  <c r="BK124"/>
  <c r="J124"/>
  <c r="BE124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R116"/>
  <c r="P117"/>
  <c r="P116"/>
  <c r="BK117"/>
  <c r="BK116"/>
  <c r="J116"/>
  <c r="J117"/>
  <c r="BE117"/>
  <c r="J63"/>
  <c r="BI109"/>
  <c r="BH109"/>
  <c r="BG109"/>
  <c r="BF109"/>
  <c r="T109"/>
  <c r="R109"/>
  <c r="P109"/>
  <c r="BK109"/>
  <c r="J109"/>
  <c r="BE109"/>
  <c r="BI102"/>
  <c r="F36"/>
  <c i="1" r="BD53"/>
  <c i="2" r="BH102"/>
  <c r="F35"/>
  <c i="1" r="BC53"/>
  <c i="2" r="BG102"/>
  <c r="F34"/>
  <c i="1" r="BB53"/>
  <c i="2" r="BF102"/>
  <c r="J33"/>
  <c i="1" r="AW53"/>
  <c i="2" r="F33"/>
  <c i="1" r="BA53"/>
  <c i="2" r="T102"/>
  <c r="T101"/>
  <c r="T100"/>
  <c r="T99"/>
  <c r="R102"/>
  <c r="R101"/>
  <c r="R100"/>
  <c r="R99"/>
  <c r="P102"/>
  <c r="P101"/>
  <c r="P100"/>
  <c r="P99"/>
  <c i="1" r="AU53"/>
  <c i="2" r="BK102"/>
  <c r="BK101"/>
  <c r="J101"/>
  <c r="BK100"/>
  <c r="J100"/>
  <c r="BK99"/>
  <c r="J99"/>
  <c r="J60"/>
  <c r="J29"/>
  <c i="1" r="AG53"/>
  <c i="2" r="J102"/>
  <c r="BE102"/>
  <c r="J32"/>
  <c i="1" r="AV53"/>
  <c i="2" r="F32"/>
  <c i="1" r="AZ53"/>
  <c i="2" r="J62"/>
  <c r="J61"/>
  <c r="J95"/>
  <c r="F95"/>
  <c r="F93"/>
  <c r="E91"/>
  <c r="J55"/>
  <c r="F55"/>
  <c r="F53"/>
  <c r="E51"/>
  <c r="J38"/>
  <c r="J20"/>
  <c r="E20"/>
  <c r="F96"/>
  <c r="F56"/>
  <c r="J19"/>
  <c r="J14"/>
  <c r="J93"/>
  <c r="J53"/>
  <c r="E7"/>
  <c r="E87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<sst xmlns="http://schemas.openxmlformats.org/spreadsheetml/2006/main">
  <si>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</si>
  <si>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</si>
  <si>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</si>
  <si>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</si>
  <si>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</si>
  <si>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</si>
  <si>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</si>
  <si>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{4e15ceed-cbb5-40d3-87b1-ee9e3796d396}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</si>
  <si>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</si>
  <si>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</si>
  <si>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</si>
  <si>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</si>
  <si>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</si>
  <si>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</si>
  <si>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</si>
  <si>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</si>
  <si>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</si>
  <si>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MartinPolach108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</si>
  <si>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</si>
  <si>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</si>
  <si>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Zateplení obvodového pláště spojovacího krčku v areálu ZŠ ČSA  v Bohumíně</t>
  </si>
  <si>
    <t>KSO:</t>
  </si>
  <si>
    <t>CC-CZ:</t>
  </si>
  <si>
    <t>Místo:</t>
  </si>
  <si>
    <t xml:space="preserve"> </t>
  </si>
  <si>
    <t>Datum:</t>
  </si>
  <si>
    <t>31. 10. 2018</t>
  </si>
  <si>
    <t>Zadavatel:</t>
  </si>
  <si>
    <t>IČ:</t>
  </si>
  <si>
    <t>Město Bohumín - MÚ odbor škoství, kultury a sportu</t>
  </si>
  <si>
    <t>DIČ:</t>
  </si>
  <si>
    <t>Uchazeč:</t>
  </si>
  <si>
    <t>Vyplň údaj</t>
  </si>
  <si>
    <t>Projektant:</t>
  </si>
  <si>
    <t>RP projekt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</si>
  <si>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</si>
  <si>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</si>
  <si>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</si>
  <si>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</si>
  <si>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</si>
  <si>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</si>
  <si>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</si>
  <si>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</si>
  <si>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</si>
  <si>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</si>
  <si>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</si>
  <si>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</si>
  <si>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</si>
  <si>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</si>
  <si>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</si>
  <si>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</si>
  <si>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</si>
  <si>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</si>
  <si>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</si>
  <si>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</si>
  <si>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</si>
  <si>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</si>
  <si>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</si>
  <si>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</si>
  <si>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</si>
  <si>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</si>
  <si>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</si>
  <si>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</si>
  <si>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</si>
  <si>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</si>
  <si>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</si>
  <si>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</si>
  <si>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</si>
  <si>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</si>
  <si>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</si>
  <si>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</si>
  <si>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</si>
  <si>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</si>
  <si>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</si>
  <si>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</si>
  <si>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</si>
  <si>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</si>
  <si>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</si>
  <si>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{83c49e39-aa1d-4790-a97e-4f70cfafe332}</t>
  </si>
  <si>
    <t>2</t>
  </si>
  <si>
    <t>/</t>
  </si>
  <si>
    <t>001</t>
  </si>
  <si>
    <t>Stavební část</t>
  </si>
  <si>
    <t>Soupis</t>
  </si>
  <si>
    <t>{008a7c56-38b2-4736-b1fc-f42d52b0ec49}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</si>
  <si>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</si>
  <si>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</si>
  <si>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</si>
  <si>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</si>
  <si>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</si>
  <si>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</si>
  <si>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</si>
  <si>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01 - Zateplení obvodového pláště spojovacího krčku v areálu ZŠ ČSA  v Bohumíně</t>
  </si>
  <si>
    <t>Soupis:</t>
  </si>
  <si>
    <t>001 -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</si>
  <si>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</si>
  <si>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</si>
  <si>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</si>
  <si>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</si>
  <si>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</si>
  <si>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</si>
  <si>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</si>
  <si>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</si>
  <si>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</si>
  <si>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</si>
  <si>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</si>
  <si>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</si>
  <si>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</si>
  <si>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</si>
  <si>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</si>
  <si>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</si>
  <si>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</si>
  <si>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771 - Podlahy z dlaždic</t>
  </si>
  <si>
    <t xml:space="preserve">    777 - Podlahy lité</t>
  </si>
  <si>
    <t xml:space="preserve">    781 - Dokončovací práce - obklady</t>
  </si>
  <si>
    <t>Ost - Ostatní</t>
  </si>
  <si>
    <t xml:space="preserve">    Ost01 -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</si>
  <si>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</si>
  <si>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</si>
  <si>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</si>
  <si>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</si>
  <si>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</si>
  <si>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</si>
  <si>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</si>
  <si>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</si>
  <si>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</si>
  <si>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</si>
  <si>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</si>
  <si>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</si>
  <si>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</si>
  <si>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</si>
  <si>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</si>
  <si>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</si>
  <si>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</si>
  <si>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</si>
  <si>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</si>
  <si>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</si>
  <si>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</si>
  <si>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</si>
  <si>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02</t>
  </si>
  <si>
    <t>4</t>
  </si>
  <si>
    <t>-1117038197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</si>
  <si>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</si>
  <si>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</si>
  <si>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P</t>
  </si>
  <si>
    <t>Poznámka k položce:
viz TZ a v.č. 1 až 11</t>
  </si>
  <si>
    <t>VV</t>
  </si>
  <si>
    <t>"A" okapový chodník</t>
  </si>
  <si>
    <t>"1.část" (13+6,4+5,91+25,65+12,52+6,4+11,97+6,4+3,09+3,65)*0,5</t>
  </si>
  <si>
    <t>"2.část" (14,99+4,25+0,8+13,75+2,81+0,42)*0,5</t>
  </si>
  <si>
    <t>Součet</t>
  </si>
  <si>
    <t>113107161</t>
  </si>
  <si>
    <t>Odstranění podkladu z kameniva drceného tl 100 mm strojně pl přes 50 do 200 m2</t>
  </si>
  <si>
    <t>-591875165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</si>
  <si>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</si>
  <si>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okapových chodník</t>
  </si>
  <si>
    <t>66,005</t>
  </si>
  <si>
    <t>betonový blok</t>
  </si>
  <si>
    <t>0,8*24,5</t>
  </si>
  <si>
    <t>5</t>
  </si>
  <si>
    <t>Komunikace pozemní</t>
  </si>
  <si>
    <t>3</t>
  </si>
  <si>
    <t>564831111</t>
  </si>
  <si>
    <t>Podklad ze štěrkodrtě ŠD tl 100 mm</t>
  </si>
  <si>
    <t>293757984</t>
  </si>
  <si>
    <t xml:space="preserve">Podklad ze štěrkodrti ŠD  s rozprostřením a zhutněním, po zhutnění tl. 100 mm</t>
  </si>
  <si>
    <t>596811221</t>
  </si>
  <si>
    <t>Kladení betonové dlažby komunikací pro pěší do lože z kameniva vel do 0,25 m2 plochy do 100 m2</t>
  </si>
  <si>
    <t>-777288505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</si>
  <si>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</si>
  <si>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viz odstranění dlažby</t>
  </si>
  <si>
    <t>M</t>
  </si>
  <si>
    <t>59245601</t>
  </si>
  <si>
    <t>dlažba desková betonová 50x50x5cm přírodní</t>
  </si>
  <si>
    <t>8</t>
  </si>
  <si>
    <t>-139324493</t>
  </si>
  <si>
    <t>uvažováno s 50% dodávkou nových dlaždic</t>
  </si>
  <si>
    <t>66,005*0,5</t>
  </si>
  <si>
    <t>33,003*1,05 'Přepočtené koeficientem množství</t>
  </si>
  <si>
    <t>6</t>
  </si>
  <si>
    <t>Úpravy povrchů, podlahy a osazování výplní</t>
  </si>
  <si>
    <t>622142001</t>
  </si>
  <si>
    <t>Potažení vnějších stěn sklovláknitým pletivem vtlačeným do tenkovrstvé hmoty</t>
  </si>
  <si>
    <t>11201692</t>
  </si>
  <si>
    <t xml:space="preserve">Potažení vnějších ploch pletivem  v ploše nebo pruzích, na plném podkladu sklovláknitým vtlačením do tmelu stěn</t>
  </si>
  <si>
    <t>"3" fasáda bez zateplení</t>
  </si>
  <si>
    <t>"1.část" (0,84+6+0,84)*0,25*4</t>
  </si>
  <si>
    <t>(0,84+12,625)*0,25</t>
  </si>
  <si>
    <t>"2.část" 2,5*0,25</t>
  </si>
  <si>
    <t>7</t>
  </si>
  <si>
    <t>621221001</t>
  </si>
  <si>
    <t>Montáž kontaktního zateplení vnějších podhledů z minerální vlny s podélnou orientací tl do 40 mm</t>
  </si>
  <si>
    <t>1677534160</t>
  </si>
  <si>
    <t xml:space="preserve">Montáž kontaktního zateplení  z desek z minerální vlny s podélnou orientací vláken na vnější podhledy, tloušťky desek do 40 mm</t>
  </si>
  <si>
    <t>Poznámka k položce:
viz TZ a v.č. 1 až 11
detailní postup a technologie provedení, kotvení KTZ viz TZ</t>
  </si>
  <si>
    <t xml:space="preserve">"4" </t>
  </si>
  <si>
    <t>"1.část" 6*0,84*4</t>
  </si>
  <si>
    <t>0,84*12,625</t>
  </si>
  <si>
    <t>"2.část" 2,5*0,5</t>
  </si>
  <si>
    <t>63151518</t>
  </si>
  <si>
    <t>deska tepelně izolační minerální kontaktních fasád podélné vlákno λ=0,036-0,037 tl 40mm</t>
  </si>
  <si>
    <t>1894072956</t>
  </si>
  <si>
    <t>32,015*1,05 'Přepočtené koeficientem množství</t>
  </si>
  <si>
    <t>9</t>
  </si>
  <si>
    <t>622211031</t>
  </si>
  <si>
    <t>Montáž kontaktního zateplení vnějších stěn z polystyrénových desek tl do 160 mm</t>
  </si>
  <si>
    <t>-721013318</t>
  </si>
  <si>
    <t xml:space="preserve">Montáž kontaktního zateplení  z polystyrenových desek nebo z kombinovaných desek na vnější stěny, tloušťky desek přes 120 do 160 mm</t>
  </si>
  <si>
    <t>"1"</t>
  </si>
  <si>
    <t>1.část</t>
  </si>
  <si>
    <t>(15,5+6,4+5,92+26,65+12,02+6,4+5,93+26,82+11,98+6,4+3,9+4,15)*(3,9-0,3)</t>
  </si>
  <si>
    <t>-1,3*2,15-2,175*2,6*2-2,9*2,6*2-1,45*1,7</t>
  </si>
  <si>
    <t>-1,15*1,3*2-1,35*2,15</t>
  </si>
  <si>
    <t>-2,175*2,6*2-2,9*2,6*2-1,45*1,7</t>
  </si>
  <si>
    <t>-1,15*1,3*6-1,35*2,15</t>
  </si>
  <si>
    <t>-2,175*2,6*2-2,9*2,6-0,9*2,1</t>
  </si>
  <si>
    <t>(26,67+9,51+27,44+13,01)*(3,9-0,3)</t>
  </si>
  <si>
    <t>-1,15*1,3*12-1,35*2,15*2-1,7*2,15*2</t>
  </si>
  <si>
    <t>2.část</t>
  </si>
  <si>
    <t>14,97*(3,4-0,3)</t>
  </si>
  <si>
    <t>-1,5*1,8-1,5*1,5*2</t>
  </si>
  <si>
    <t>(4,59+3+1,3+13,75+0,9+2,81+0,43)*(3-0,3)</t>
  </si>
  <si>
    <t>-2,4*2,2-1,5*1,5*4</t>
  </si>
  <si>
    <t>fasáda bez zateplení, viz potažení stěn tmelem</t>
  </si>
  <si>
    <t>-11,671</t>
  </si>
  <si>
    <t>10</t>
  </si>
  <si>
    <t>28375952</t>
  </si>
  <si>
    <t>deska EPS 70 fasádní λ=0,039 tl 160mm</t>
  </si>
  <si>
    <t>1280977071</t>
  </si>
  <si>
    <t>706,816*1,05 'Přepočtené koeficientem množství</t>
  </si>
  <si>
    <t>11</t>
  </si>
  <si>
    <t>622212051</t>
  </si>
  <si>
    <t>Montáž kontaktního zateplení vnějšího ostění hl. špalety do 400 mm z polystyrenu tl do 40 mm</t>
  </si>
  <si>
    <t>m</t>
  </si>
  <si>
    <t>-1893123458</t>
  </si>
  <si>
    <t>Montáž kontaktního zateplení vnějšího ostění, nadpraží nebo parapetu z polystyrenových desek hloubky špalet přes 200 do 400 mm, tloušťky desek do 40 mm</t>
  </si>
  <si>
    <t>ostění a nadpraží</t>
  </si>
  <si>
    <t>(1,3+2,15+2,15)+(2,175+2,6+2,6)*2+(2,9+2,6+2,6)*2+(1,45+1,7+1,7)</t>
  </si>
  <si>
    <t>(1,15+1,3+1,3)*2+(1,35+2,15+2,15)</t>
  </si>
  <si>
    <t>(2,175+2,6+2,6)*2+(2,9+2,6+2,6)*2+(1,45+1,7+1,7)</t>
  </si>
  <si>
    <t>(1,15+1,3+1,3)*6+(1,35+2,15+2,15)</t>
  </si>
  <si>
    <t>(2,175+2,6+2,6)*2+(2,9+2,6+2,6)+(0,9+2,1+2,1)</t>
  </si>
  <si>
    <t>(1,15+1,3+1,3)*12+(1,35+2,15+2,15)*2+(1,7+2,15+2,15)*2</t>
  </si>
  <si>
    <t>(1,5+1,8+1,8)+(1,5+1,5+1,5)*2+(2,4+2,2+2,2)+(1,5+1,5+1,5)*4</t>
  </si>
  <si>
    <t>Mezisoučet</t>
  </si>
  <si>
    <t>parapet</t>
  </si>
  <si>
    <t>2,175*2+2,9*2+1,45</t>
  </si>
  <si>
    <t>1,15*2</t>
  </si>
  <si>
    <t>1,15*6</t>
  </si>
  <si>
    <t>2,175*2+2,9</t>
  </si>
  <si>
    <t>1,15*12</t>
  </si>
  <si>
    <t>1,5*(1+2+4)</t>
  </si>
  <si>
    <t>12</t>
  </si>
  <si>
    <t>28375931</t>
  </si>
  <si>
    <t>deska EPS 70 fasádní λ=0,039 tl 30mm</t>
  </si>
  <si>
    <t>527852226</t>
  </si>
  <si>
    <t>317,6*0,3</t>
  </si>
  <si>
    <t>95,28*1,1 'Přepočtené koeficientem množství</t>
  </si>
  <si>
    <t>13</t>
  </si>
  <si>
    <t>622211021</t>
  </si>
  <si>
    <t>Montáž kontaktního zateplení vnějších stěn z polystyrénových desek tl do 120 mm</t>
  </si>
  <si>
    <t>-1941921333</t>
  </si>
  <si>
    <t xml:space="preserve">Montáž kontaktního zateplení  z polystyrenových desek nebo z kombinovaných desek na vnější stěny, tloušťky desek přes 80 do 120 mm</t>
  </si>
  <si>
    <t>"2"</t>
  </si>
  <si>
    <t>sokl - po kerma. obkladu</t>
  </si>
  <si>
    <t>"1.část" (5,91+26,65+5,92+26,82+3,09+4,15)*0,3</t>
  </si>
  <si>
    <t>"2.část" (14,97+4,75+0,3+0,3+1,3+13,75+0,9+2,81+0,43)*0,3</t>
  </si>
  <si>
    <t>sokl viz otlučení omítek do 100%</t>
  </si>
  <si>
    <t>60,111</t>
  </si>
  <si>
    <t>14</t>
  </si>
  <si>
    <t>28376383</t>
  </si>
  <si>
    <t>deska z polystyrénu XPS, hrana polodrážková a hladký povrch s vyšší odolností tl 120mm</t>
  </si>
  <si>
    <t>874097006</t>
  </si>
  <si>
    <t>93,726*1,05 'Přepočtené koeficientem množství</t>
  </si>
  <si>
    <t>622143004</t>
  </si>
  <si>
    <t>Montáž omítkových samolepících začišťovacích profilů pro spojení s okenním rámem</t>
  </si>
  <si>
    <t>-1688222844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</si>
  <si>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</si>
  <si>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16</t>
  </si>
  <si>
    <t>59051476</t>
  </si>
  <si>
    <t>profil okenní začišťovací se sklovláknitou armovací tkaninou 9 mm/2,4 m</t>
  </si>
  <si>
    <t>-2077722993</t>
  </si>
  <si>
    <t>253,65*1,05 'Přepočtené koeficientem množství</t>
  </si>
  <si>
    <t>17</t>
  </si>
  <si>
    <t>622252001</t>
  </si>
  <si>
    <t>Montáž zakládacích soklových lišt kontaktního zateplení, vč. utěsnění spary tmelem a 2d páskou</t>
  </si>
  <si>
    <t>689869526</t>
  </si>
  <si>
    <t xml:space="preserve">Montáž lišt kontaktního zateplení  zakládacích soklových připevněných hmoždinkami</t>
  </si>
  <si>
    <t>15,5+6,4+5,92+26,65+12,02+6,4+5,93+26,82+11,98+6,4+3,9+4,15</t>
  </si>
  <si>
    <t>26,67+9,51+27,44+13,01</t>
  </si>
  <si>
    <t>14,97</t>
  </si>
  <si>
    <t>4,59+3+1,3+13,75+0,9+2,81+0,43</t>
  </si>
  <si>
    <t>18</t>
  </si>
  <si>
    <t>59051653</t>
  </si>
  <si>
    <t>lišta soklová Al s okapničkou zakládací U 16cm 0,95/200cm</t>
  </si>
  <si>
    <t>2062038207</t>
  </si>
  <si>
    <t>250,45*1,05 'Přepočtené koeficientem množství</t>
  </si>
  <si>
    <t>19</t>
  </si>
  <si>
    <t>622252002</t>
  </si>
  <si>
    <t>Montáž ostatních lišt kontaktního zateplení</t>
  </si>
  <si>
    <t>-1637641675</t>
  </si>
  <si>
    <t xml:space="preserve">Montáž lišt kontaktního zateplení  ostatních stěnových, dilatačních apod. lepených do tmelu</t>
  </si>
  <si>
    <t>rohový stěny 1.+2.část</t>
  </si>
  <si>
    <t>3,9*2+3*2</t>
  </si>
  <si>
    <t>rohové ostění</t>
  </si>
  <si>
    <t>(2,15+2,15)+(2,6+2,6)*2+(2,6+2,6)*2+(1,7+1,7)</t>
  </si>
  <si>
    <t>(1,3+1,3)*2+(2,15+2,15)</t>
  </si>
  <si>
    <t>(2,6+2,6)*2+(2,6+2,6)*2+(1,7+1,7)</t>
  </si>
  <si>
    <t>(1,3+1,3)*6+(2,15+2,15)</t>
  </si>
  <si>
    <t>(2,6+2,6)*2+(2,6+2,6)+(2,1+2,1)</t>
  </si>
  <si>
    <t>(1,3+1,3)*12+(2,15+2,15)*2+(2,15+2,15)*2</t>
  </si>
  <si>
    <t>(1,8+1,8)+(1,5+1,5)*2+(2,2+2,2)+(1,5+1,5)*4</t>
  </si>
  <si>
    <t>rohové s okapničkou nadpraží</t>
  </si>
  <si>
    <t>1,3+2,175*2+2,9*2+1,45</t>
  </si>
  <si>
    <t>1,15*2+1,35</t>
  </si>
  <si>
    <t>1,15*6+1,35</t>
  </si>
  <si>
    <t>2,175*2+2,9+0,9</t>
  </si>
  <si>
    <t>1,15*12+1,35*2+1,7*2</t>
  </si>
  <si>
    <t>1,5+1,5*2+2,4+1,5*4</t>
  </si>
  <si>
    <t>parapetní</t>
  </si>
  <si>
    <t>20</t>
  </si>
  <si>
    <t>59051480</t>
  </si>
  <si>
    <t>profil rohový Al s tkaninou kontaktního zateplení</t>
  </si>
  <si>
    <t>-989580769</t>
  </si>
  <si>
    <t>13,8+176,3</t>
  </si>
  <si>
    <t>190,1*1,05 'Přepočtené koeficientem množství</t>
  </si>
  <si>
    <t>59051510</t>
  </si>
  <si>
    <t>profil okenní s nepřiznanou podomítkovou okapnicí 2,0 m</t>
  </si>
  <si>
    <t>-1329800804</t>
  </si>
  <si>
    <t>profil okenní s nepřiznanou podomítkovou okapnicí PVC 2,0 m</t>
  </si>
  <si>
    <t>77,35*1,05 'Přepočtené koeficientem množství</t>
  </si>
  <si>
    <t>22</t>
  </si>
  <si>
    <t>59051512</t>
  </si>
  <si>
    <t>profil parapetní se sklovláknitou armovací tkaninou PVC 2 m</t>
  </si>
  <si>
    <t>-1487701115</t>
  </si>
  <si>
    <t>63,95*1,05 'Přepočtené koeficientem množství</t>
  </si>
  <si>
    <t>23</t>
  </si>
  <si>
    <t>622131101</t>
  </si>
  <si>
    <t>Cementový postřik vnějších stěn nanášený celoplošně ručně</t>
  </si>
  <si>
    <t>549038712</t>
  </si>
  <si>
    <t xml:space="preserve">Podkladní a spojovací vrstva vnějších omítaných ploch  cementový postřik nanášený ručně celoplošně stěn</t>
  </si>
  <si>
    <t>viz demntáž keram. obkladů</t>
  </si>
  <si>
    <t>33,615</t>
  </si>
  <si>
    <t>po odstranění beton. bloku</t>
  </si>
  <si>
    <t>24,5*0,5</t>
  </si>
  <si>
    <t>viz otlučení omítek do 40%</t>
  </si>
  <si>
    <t>826,597*0,4</t>
  </si>
  <si>
    <t>viz otlučení omítek do 100%</t>
  </si>
  <si>
    <t>24</t>
  </si>
  <si>
    <t>622321111</t>
  </si>
  <si>
    <t>Vápenocementová omítka hrubá jednovrstvá zatřená vnějších stěn nanášená ručně</t>
  </si>
  <si>
    <t>323071659</t>
  </si>
  <si>
    <t xml:space="preserve">Omítka vápenocementová vnějších ploch  nanášená ručně jednovrstvá, tloušťky do 15 mm hrubá zatřená stěn</t>
  </si>
  <si>
    <t>25</t>
  </si>
  <si>
    <t>622321191</t>
  </si>
  <si>
    <t>Příplatek k vápenocementové omítce vnějších stěn za každých dalších 5 mm tloušťky ručně</t>
  </si>
  <si>
    <t>-942771645</t>
  </si>
  <si>
    <t xml:space="preserve">Omítka vápenocementová vnějších ploch  nanášená ručně Příplatek k cenám za každých dalších i započatých 5 mm tloušťky omítky přes 15 mm stěn</t>
  </si>
  <si>
    <t>436,615*2 'Přepočtené koeficientem množství</t>
  </si>
  <si>
    <t>26</t>
  </si>
  <si>
    <t>622511111</t>
  </si>
  <si>
    <t>Tenkovrstvá akrylátová mozaiková střednězrnná omítka včetně penetrace vnějších stěn, tl.2,0mm</t>
  </si>
  <si>
    <t>1569243285</t>
  </si>
  <si>
    <t xml:space="preserve">Omítka tenkovrstvá akrylátová vnějších ploch  probarvená, včetně penetrace podkladu mozaiková střednězrnná stěn</t>
  </si>
  <si>
    <t>93,726</t>
  </si>
  <si>
    <t>27</t>
  </si>
  <si>
    <t>622531051</t>
  </si>
  <si>
    <t>Tenkovrstvá silikonová rýhovaná omítka tl. 2,0 mm včetně penetrace vnějších stěn</t>
  </si>
  <si>
    <t>685885419</t>
  </si>
  <si>
    <t xml:space="preserve">Omítka tenkovrstvá silikonová vnějších ploch  probarvená, včetně penetrace podkladu rýhovaná, tloušťky 2,0 mm stěn</t>
  </si>
  <si>
    <t>11,671+32,015+706,816+253,65*0,3</t>
  </si>
  <si>
    <t>28</t>
  </si>
  <si>
    <t>629991011</t>
  </si>
  <si>
    <t>Zakrytí výplní otvorů a svislých ploch fólií přilepenou lepící páskou</t>
  </si>
  <si>
    <t>443906341</t>
  </si>
  <si>
    <t xml:space="preserve">Zakrytí vnějších ploch před znečištěním  včetně pozdějšího odkrytí výplní otvorů a svislých ploch fólií přilepenou lepící páskou</t>
  </si>
  <si>
    <t xml:space="preserve">"1.část" </t>
  </si>
  <si>
    <t>1,3*2,15+2,175*2,6*2+2,9*2,6*2+1,45*1,7</t>
  </si>
  <si>
    <t>1,15*1,3*2+1,35*2,15</t>
  </si>
  <si>
    <t>2,175*2,6*2+2,9*2,6*2+1,45*1,7</t>
  </si>
  <si>
    <t>1,15*1,3*6+1,35*2,15</t>
  </si>
  <si>
    <t>2,175*2,6*2+2,9*2,6-0,9*2,1</t>
  </si>
  <si>
    <t>1,15*1,3*12+1,35*2,15*2+1,7*2,15*2</t>
  </si>
  <si>
    <t>"2.část"</t>
  </si>
  <si>
    <t>1,5*1,8+1,5*1,5*2</t>
  </si>
  <si>
    <t>2,4*2,2+1,5*1,5*4</t>
  </si>
  <si>
    <t>29</t>
  </si>
  <si>
    <t>629995101</t>
  </si>
  <si>
    <t>Očištění vnějších ploch tlakovou vodou</t>
  </si>
  <si>
    <t>-394268762</t>
  </si>
  <si>
    <t>Očištění vnějších ploch tlakovou vodou omytím</t>
  </si>
  <si>
    <t>viz demontáž keram. obkladů</t>
  </si>
  <si>
    <t>826,597</t>
  </si>
  <si>
    <t>30</t>
  </si>
  <si>
    <t>631312120R</t>
  </si>
  <si>
    <t xml:space="preserve">Doplnění dosavadních mazanin vysprávkovou hmotou prostým plochy do 4 m2 tloušťky  10-50 mm, vč. vytvoření nového nájezdu pro vozíčky, vč. přípravy povrchu</t>
  </si>
  <si>
    <t>-1132353817</t>
  </si>
  <si>
    <t xml:space="preserve">Doplnění dosavadních mazanin vysprávkovou hmotou prostým plochy do 4 m2 tloušťky  10-50 mm, vč. vytvoření nového nájezdu pro vozíčky</t>
  </si>
  <si>
    <t>úprava vstupu</t>
  </si>
  <si>
    <t>3,5</t>
  </si>
  <si>
    <t>Ostatní konstrukce a práce, bourání</t>
  </si>
  <si>
    <t>31</t>
  </si>
  <si>
    <t>900,1-R</t>
  </si>
  <si>
    <t>Demontáž poštovních schránek, určené pro zpětnou montáž</t>
  </si>
  <si>
    <t>kpl</t>
  </si>
  <si>
    <t>378998499</t>
  </si>
  <si>
    <t>32</t>
  </si>
  <si>
    <t>900,2-R</t>
  </si>
  <si>
    <t>Demontáž informačních tabulí, určené pro zpětnou montáž</t>
  </si>
  <si>
    <t>259257117</t>
  </si>
  <si>
    <t>33</t>
  </si>
  <si>
    <t>900,3-R</t>
  </si>
  <si>
    <t>Demontáž venkovního osvětlení, určené pro zpětnou montáž</t>
  </si>
  <si>
    <t>-25517431</t>
  </si>
  <si>
    <t>34</t>
  </si>
  <si>
    <t>900,4-R</t>
  </si>
  <si>
    <t>Demontáž zvonkové tablo, určené pro zpětnou montáž</t>
  </si>
  <si>
    <t>-1697531829</t>
  </si>
  <si>
    <t>35</t>
  </si>
  <si>
    <t>900,5-R</t>
  </si>
  <si>
    <t>Demontáž svislé části hromosvodu, určené pro zpětnou montáž</t>
  </si>
  <si>
    <t>-27231024</t>
  </si>
  <si>
    <t>4*3*2</t>
  </si>
  <si>
    <t>36</t>
  </si>
  <si>
    <t>900,6-R</t>
  </si>
  <si>
    <t>Demontáž plechové skříně HUP, vč. odvozu a likvidace</t>
  </si>
  <si>
    <t>ks</t>
  </si>
  <si>
    <t>1753914649</t>
  </si>
  <si>
    <t>37</t>
  </si>
  <si>
    <t>941211111</t>
  </si>
  <si>
    <t>Montáž lešení řadového rámového lehkého zatížení do 200 kg/m2 š do 0,9 m v do 10 m</t>
  </si>
  <si>
    <t>820570816</t>
  </si>
  <si>
    <t xml:space="preserve">Montáž lešení řadového rámového lehkého pracovního s podlahami  s provozním zatížením tř. 3 do 200 kg/m2 šířky tř. SW06 přes 0,6 do 0,9 m, výšky do 10 m</t>
  </si>
  <si>
    <t>(16,66+7,56+5,74+26,65+12,87+7,56+5,75+26,5+12,82+7,56+2,93+3,99)*3,9</t>
  </si>
  <si>
    <t>(26,67+9,5+27,44+13)*3,9</t>
  </si>
  <si>
    <t>14,69*3,4</t>
  </si>
  <si>
    <t>(4,59+3,32+13,43+2,81+0,5)*3</t>
  </si>
  <si>
    <t>38</t>
  </si>
  <si>
    <t>941211211</t>
  </si>
  <si>
    <t>Příplatek k lešení řadovému rámovému lehkému š 0,9 m v do 25 m za první a ZKD den použití</t>
  </si>
  <si>
    <t>145609485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</si>
  <si>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</si>
  <si>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955,376*30 'Přepočtené koeficientem množství</t>
  </si>
  <si>
    <t>39</t>
  </si>
  <si>
    <t>941211811</t>
  </si>
  <si>
    <t>Demontáž lešení řadového rámového lehkého zatížení do 200 kg/m2 š do 0,9 m v do 10 m</t>
  </si>
  <si>
    <t>608471372</t>
  </si>
  <si>
    <t xml:space="preserve">Demontáž lešení řadového rámového lehkého pracovního  s provozním zatížením tř. 3 do 200 kg/m2 šířky tř. SW06 přes 0,6 do 0,9 m, výšky do 10 m</t>
  </si>
  <si>
    <t>40</t>
  </si>
  <si>
    <t>950,1-R</t>
  </si>
  <si>
    <t>Zpětná montáž poštovních schránek, vč. nových kotvících prvků</t>
  </si>
  <si>
    <t>1640536934</t>
  </si>
  <si>
    <t>41</t>
  </si>
  <si>
    <t>950,2-R</t>
  </si>
  <si>
    <t>Zpětná montáž informačních tabulí, vč. nových kotvících prvků</t>
  </si>
  <si>
    <t>1286391457</t>
  </si>
  <si>
    <t>42</t>
  </si>
  <si>
    <t>950,3a-R</t>
  </si>
  <si>
    <t>Dodávka + montáž chráničky pro elektro rozvody na fasádě</t>
  </si>
  <si>
    <t>308624611</t>
  </si>
  <si>
    <t>43</t>
  </si>
  <si>
    <t>950,3-R</t>
  </si>
  <si>
    <t>Zpětná montáž venkovního osvětlení, vč. nových kotvících prvků</t>
  </si>
  <si>
    <t>-1992231776</t>
  </si>
  <si>
    <t>44</t>
  </si>
  <si>
    <t>950,4-R</t>
  </si>
  <si>
    <t>Zpětná montáž zvonkového tabla, vč. nových kotvících prvků</t>
  </si>
  <si>
    <t>-723865612</t>
  </si>
  <si>
    <t>45</t>
  </si>
  <si>
    <t>950,5-R</t>
  </si>
  <si>
    <t>Zpětná montáž svislého hromosvodu, vč. nových kotvících prvků</t>
  </si>
  <si>
    <t>-469535838</t>
  </si>
  <si>
    <t>46</t>
  </si>
  <si>
    <t>953321111</t>
  </si>
  <si>
    <t>Vložky do svislých dilatačních spár z minerální plsti z kamenných vláken tl 30 mm</t>
  </si>
  <si>
    <t>-1775477424</t>
  </si>
  <si>
    <t xml:space="preserve">Vložky svislé do dilatačních spár z minerální plsti  včetně dodání a osazení, v jakémkoliv zdivu do 30 mm</t>
  </si>
  <si>
    <t>46*0,3</t>
  </si>
  <si>
    <t>47</t>
  </si>
  <si>
    <t>961044111R</t>
  </si>
  <si>
    <t>Bourání stavebních konstrukcí z betonu</t>
  </si>
  <si>
    <t>m3</t>
  </si>
  <si>
    <t>78535348</t>
  </si>
  <si>
    <t>"C" podkladový beton</t>
  </si>
  <si>
    <t>0,8*0,5*26</t>
  </si>
  <si>
    <t>"D"</t>
  </si>
  <si>
    <t>0,5</t>
  </si>
  <si>
    <t>48</t>
  </si>
  <si>
    <t>978036151</t>
  </si>
  <si>
    <t>Otlučení (osekání) cementových omítek vnějších ploch v rozsahu do 40 %</t>
  </si>
  <si>
    <t>66988179</t>
  </si>
  <si>
    <t>Otlučení cementových omítek vnějších ploch s vyškrabáním spar zdiva a s očištěním povrchu, v rozsahu přes 30 do 40 %</t>
  </si>
  <si>
    <t>stěny</t>
  </si>
  <si>
    <t>"1.část" (15,5+6,4+5,92+26,65+12,02+6,4+5,93+26,82+11,98+6,4+3,9+4,15)*(3,9-0,3)</t>
  </si>
  <si>
    <t>"2.část" 14,97*(3,4-0,3)</t>
  </si>
  <si>
    <t>(1,3+2,15+2,15)*0,3+(2,175+2,6+2,6)*0,3*2+(2,9+2,6+2,6)*0,3*2+(1,45+1,7+1,7)*0,3</t>
  </si>
  <si>
    <t>(1,15+1,3+1,3)*0,3*2+(1,35+2,15+2,15)*0,3</t>
  </si>
  <si>
    <t>(2,175+2,6+2,6)*0,3*2+(2,9+2,6+2,6)*0,3*2+(1,45+1,7+1,7)*0,3</t>
  </si>
  <si>
    <t>(1,15+1,3+1,3)*0,3*6+(1,35+2,15+2,15)*0,3</t>
  </si>
  <si>
    <t>(2,175+2,6+2,6)*0,3*2+(2,9+2,6+2,6)*0,3+(0,9+2,1+2,1)*0,3</t>
  </si>
  <si>
    <t>(1,15+1,3+1,3)*0,3*12+(1,35+2,15+2,15)*0,3*2+(1,7+2,15+2,15)*0,3*2</t>
  </si>
  <si>
    <t>(1,5+1,8+1,8)*0,3+(1,5+1,5+1,5)*0,3*2+(2,4+2,2+2,2)*0,3+(1,5+1,5+1,5)*0,3*4</t>
  </si>
  <si>
    <t>podhled</t>
  </si>
  <si>
    <t>49</t>
  </si>
  <si>
    <t>978036191</t>
  </si>
  <si>
    <t>Otlučení (osekání) cementových omítek vnějších ploch v rozsahu do 100 %</t>
  </si>
  <si>
    <t>-1688375445</t>
  </si>
  <si>
    <t>Otlučení cementových omítek vnějších ploch s vyškrabáním spar zdiva a s očištěním povrchu, v rozsahu přes 80 do 100 %</t>
  </si>
  <si>
    <t>sokl</t>
  </si>
  <si>
    <t>"E"</t>
  </si>
  <si>
    <t>"1.část" (15,5+6,4+12,02+6,4+11,98+6,4)*0,5</t>
  </si>
  <si>
    <t>(3,46+1,15+5,1+1,15+4,9+0,8+3,84+1,15+2,2+1,15+1,17+3,74+1,15+2,1+1,15+4,65)*0,5</t>
  </si>
  <si>
    <t xml:space="preserve">"E1" </t>
  </si>
  <si>
    <t>"1.část" (1,35+2,06+1,15+4,4+1,15+1,35+4,65+1,15+2,1+1,15+4,25+13,01)*0,3</t>
  </si>
  <si>
    <t>50</t>
  </si>
  <si>
    <t>979051111</t>
  </si>
  <si>
    <t>Očištění desek nebo dlaždic se spárováním z kameniva těženého při překopech inženýrských sítí</t>
  </si>
  <si>
    <t>-278424695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</si>
  <si>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</si>
  <si>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ovažováno 50%, viz odstranění dlažby</t>
  </si>
  <si>
    <t>997</t>
  </si>
  <si>
    <t>Přesun sutě</t>
  </si>
  <si>
    <t>51</t>
  </si>
  <si>
    <t>997013111</t>
  </si>
  <si>
    <t>Vnitrostaveništní doprava suti a vybouraných hmot pro budovy v do 6 m s použitím mechanizace</t>
  </si>
  <si>
    <t>t</t>
  </si>
  <si>
    <t>827572014</t>
  </si>
  <si>
    <t xml:space="preserve">Vnitrostaveništní doprava suti a vybouraných hmot  vodorovně do 50 m svisle s použitím mechanizace pro budovy a haly výšky do 6 m</t>
  </si>
  <si>
    <t>52</t>
  </si>
  <si>
    <t>997013511</t>
  </si>
  <si>
    <t>Odvoz suti a vybouraných hmot z meziskládky na skládku do 1 km s naložením a se složením</t>
  </si>
  <si>
    <t>-1145321400</t>
  </si>
  <si>
    <t xml:space="preserve">Odvoz suti a vybouraných hmot z meziskládky na skládku  s naložením a se složením, na vzdálenost do 1 km</t>
  </si>
  <si>
    <t>53</t>
  </si>
  <si>
    <t>997013509</t>
  </si>
  <si>
    <t>Příplatek k odvozu suti a vybouraných hmot na skládku ZKD 1 km přes 1 km</t>
  </si>
  <si>
    <t>-1625227824</t>
  </si>
  <si>
    <t xml:space="preserve">Odvoz suti a vybouraných hmot na skládku nebo meziskládku  se složením, na vzdálenost Příplatek k ceně za každý další i započatý 1 km přes 1 km</t>
  </si>
  <si>
    <t>69,726*9 'Přepočtené koeficientem množství</t>
  </si>
  <si>
    <t>54</t>
  </si>
  <si>
    <t>997013801</t>
  </si>
  <si>
    <t>Poplatek za uložení na skládce (skládkovné) stavebního odpadu betonového kód odpadu 170 101</t>
  </si>
  <si>
    <t>-915546921</t>
  </si>
  <si>
    <t>Poplatek za uložení stavebního odpadu na skládce (skládkovné) z prostého betonu zatříděného do Katalogu odpadů pod kódem 170 101</t>
  </si>
  <si>
    <t>55</t>
  </si>
  <si>
    <t>997013831</t>
  </si>
  <si>
    <t>Poplatek za uložení na skládce (skládkovné) stavebního odpadu směsného kód odpadu 170 904</t>
  </si>
  <si>
    <t>-1339816272</t>
  </si>
  <si>
    <t>Poplatek za uložení stavebního odpadu na skládce (skládkovné) směsného stavebního a demoličního zatříděného do Katalogu odpadů pod kódem 170 904</t>
  </si>
  <si>
    <t>69,726-21,8</t>
  </si>
  <si>
    <t>998</t>
  </si>
  <si>
    <t>Přesun hmot</t>
  </si>
  <si>
    <t>56</t>
  </si>
  <si>
    <t>998011002</t>
  </si>
  <si>
    <t>Přesun hmot pro budovy zděné v do 12 m</t>
  </si>
  <si>
    <t>936334307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</si>
  <si>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</si>
  <si>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</si>
  <si>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</si>
  <si>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</si>
  <si>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</si>
  <si>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57</t>
  </si>
  <si>
    <t>711,1-R</t>
  </si>
  <si>
    <t>Dodávka + montáž silnovrstvé hydroizolační stěrky pro venkovní použití, vč. přípravy a pentrace (adhézního můstku) podklady</t>
  </si>
  <si>
    <t>-1644324131</t>
  </si>
  <si>
    <t>58</t>
  </si>
  <si>
    <t>711,2-R</t>
  </si>
  <si>
    <t>Náklady na úpravu střešní hydroizolace spojené s odstraněním stávajícího oplechování, vč. dodávky materiálu</t>
  </si>
  <si>
    <t>-448045563</t>
  </si>
  <si>
    <t>Náklady na úpravu střešní hydroizolace spojené s odstraněním stávajícího oplechování</t>
  </si>
  <si>
    <t>viz Pozn.1</t>
  </si>
  <si>
    <t>76</t>
  </si>
  <si>
    <t>59</t>
  </si>
  <si>
    <t>711,3-R</t>
  </si>
  <si>
    <t>Provedení hydroizolačního nátěru na polystyrénové desky, vž dodávky materiálu</t>
  </si>
  <si>
    <t>-759858835</t>
  </si>
  <si>
    <t>viz zateplení XPS tl.120</t>
  </si>
  <si>
    <t>713</t>
  </si>
  <si>
    <t>Izolace tepelné</t>
  </si>
  <si>
    <t>60</t>
  </si>
  <si>
    <t>713141135</t>
  </si>
  <si>
    <t>Montáž izolace tepelné střech plochých lepené za studena bodově 1 vrstva rohoží, pásů, dílců, desek</t>
  </si>
  <si>
    <t>-315119674</t>
  </si>
  <si>
    <t>Montáž tepelné izolace střech plochých rohožemi, pásy, deskami, dílci, bloky (izolační materiál ve specifikaci) přilepenými za studena bodově, jednovrstvá</t>
  </si>
  <si>
    <t>viz zateplení podhledů</t>
  </si>
  <si>
    <t>32,015</t>
  </si>
  <si>
    <t>61</t>
  </si>
  <si>
    <t>631,1-R</t>
  </si>
  <si>
    <t>kompletizovaný dílecz EPS tl.40mm (polydek)</t>
  </si>
  <si>
    <t>-93986477</t>
  </si>
  <si>
    <t>rohož izolační z minerální plsťi prošívaná 65 kg/m3 tl.40 mm</t>
  </si>
  <si>
    <t>62</t>
  </si>
  <si>
    <t>713141221</t>
  </si>
  <si>
    <t>Přikotvení tepelné izolace šrouby do betonu nebo pórobetonu pro izolaci tl do 100 mm</t>
  </si>
  <si>
    <t>-1932015814</t>
  </si>
  <si>
    <t>Montáž tepelné izolace střech plochých mechanické přikotvení šrouby včetně dodávky šroubů, bez položení tepelné izolace tl. izolace do 100 mm do betonu nebo pórobetonu</t>
  </si>
  <si>
    <t>63</t>
  </si>
  <si>
    <t>998713101</t>
  </si>
  <si>
    <t>Přesun hmot tonážní pro izolace tepelné v objektech v do 6 m</t>
  </si>
  <si>
    <t>-1441637620</t>
  </si>
  <si>
    <t>Přesun hmot pro izolace tepelné stanovený z hmotnosti přesunovaného materiálu vodorovná dopravní vzdálenost do 50 m v objektech výšky do 6 m</t>
  </si>
  <si>
    <t>762</t>
  </si>
  <si>
    <t>Konstrukce tesařské</t>
  </si>
  <si>
    <t>64</t>
  </si>
  <si>
    <t>762,1-R</t>
  </si>
  <si>
    <t>Ošetření stávajícíh viditelných dřevěných prvků krovu (přebroušení + nátěr Bochemit + 2x lazurovací nátěr</t>
  </si>
  <si>
    <t>-1428958275</t>
  </si>
  <si>
    <t>odhad</t>
  </si>
  <si>
    <t>100</t>
  </si>
  <si>
    <t>764</t>
  </si>
  <si>
    <t>Konstrukce klempířské</t>
  </si>
  <si>
    <t>65</t>
  </si>
  <si>
    <t>764001811</t>
  </si>
  <si>
    <t>Demontáž dilatační lišty do suti</t>
  </si>
  <si>
    <t>-492003551</t>
  </si>
  <si>
    <t>Demontáž klempířských konstrukcí dilatační lišty do suti</t>
  </si>
  <si>
    <t>"B" 46</t>
  </si>
  <si>
    <t>66</t>
  </si>
  <si>
    <t>764002841</t>
  </si>
  <si>
    <t>Demontáž oplechování horních ploch zdí a nadezdívek do suti</t>
  </si>
  <si>
    <t>1527636915</t>
  </si>
  <si>
    <t>Demontáž klempířských konstrukcí oplechování horních ploch zdí a nadezdívek do suti</t>
  </si>
  <si>
    <t>"B" 19,5</t>
  </si>
  <si>
    <t>67</t>
  </si>
  <si>
    <t>764002851</t>
  </si>
  <si>
    <t>Demontáž oplechování parapetů do suti</t>
  </si>
  <si>
    <t>-86870713</t>
  </si>
  <si>
    <t>Demontáž klempířských konstrukcí oplechování parapetů do suti</t>
  </si>
  <si>
    <t>"B"</t>
  </si>
  <si>
    <t>7*1,5</t>
  </si>
  <si>
    <t>1,15*20</t>
  </si>
  <si>
    <t>1,45*2</t>
  </si>
  <si>
    <t>0,6*2</t>
  </si>
  <si>
    <t>10,45*2</t>
  </si>
  <si>
    <t>7,45*1</t>
  </si>
  <si>
    <t>68</t>
  </si>
  <si>
    <t>764002861</t>
  </si>
  <si>
    <t>Demontáž oplechování říms a ozdobných prvků do suti</t>
  </si>
  <si>
    <t>-352268027</t>
  </si>
  <si>
    <t>Demontáž klempířských konstrukcí oplechování říms do suti</t>
  </si>
  <si>
    <t>2,5*1</t>
  </si>
  <si>
    <t>69</t>
  </si>
  <si>
    <t>764002871</t>
  </si>
  <si>
    <t>Demontáž lemování zdí do suti</t>
  </si>
  <si>
    <t>917047706</t>
  </si>
  <si>
    <t>Demontáž klempířských konstrukcí lemování zdí do suti</t>
  </si>
  <si>
    <t>0,75*4</t>
  </si>
  <si>
    <t>70</t>
  </si>
  <si>
    <t>764011624R</t>
  </si>
  <si>
    <t>Dilatační připojovací lišta z Pz s povrchovou úpravou včetně tl.0,7mm, tmelení rš 330 mm, vč. úchytky z pás. oceli 40/2 - 500mm pro upevnění rohoží</t>
  </si>
  <si>
    <t>-1205708254</t>
  </si>
  <si>
    <t>"K12" 46</t>
  </si>
  <si>
    <t>71</t>
  </si>
  <si>
    <t>764216605</t>
  </si>
  <si>
    <t>Oplechování rovných parapetů mechanicky kotvené z Pz s povrchovou úpravou tl.0,7mm do rš 400 mm</t>
  </si>
  <si>
    <t>-1131692721</t>
  </si>
  <si>
    <t>Oplechování parapetů z pozinkovaného plechu s povrchovou úpravou tl.0,7mm rovných mechanicky kotvené, rš 400 mm, vč. bočních krytek</t>
  </si>
  <si>
    <t>"K4" 1,2</t>
  </si>
  <si>
    <t>"K15" 20,9</t>
  </si>
  <si>
    <t>"K16" 7,45</t>
  </si>
  <si>
    <t>72</t>
  </si>
  <si>
    <t>764216606</t>
  </si>
  <si>
    <t>Oplechování rovných parapetů mechanicky kotvené z Pz s povrchovou úpravou tl.0,7mm rš do 500 mm</t>
  </si>
  <si>
    <t>1913662659</t>
  </si>
  <si>
    <t>Oplechování parapetů z pozinkovaného plechu s povrchovou úpravou tl.0,7mm rovných mechanicky kotvené, rš do 500 mm, vč. bočních krytek</t>
  </si>
  <si>
    <t>"K5" 20,9</t>
  </si>
  <si>
    <t>"K6" 7,45</t>
  </si>
  <si>
    <t>73</t>
  </si>
  <si>
    <t>764216607</t>
  </si>
  <si>
    <t>Oplechování rovných parapetů mechanicky kotvené z Pz s povrchovou úpravou tl.0,7mm rš do 670 mm</t>
  </si>
  <si>
    <t>1961337539</t>
  </si>
  <si>
    <t>Oplechování parapetů z pozinkovaného plechu s povrchovou úpravou tl.0,7mm rovných mechanicky kotvené, rš do 670mm, vč. bočních krytek</t>
  </si>
  <si>
    <t>"K1" 10,5</t>
  </si>
  <si>
    <t>"K2" 23</t>
  </si>
  <si>
    <t>"K3" 2,9</t>
  </si>
  <si>
    <t>74</t>
  </si>
  <si>
    <t>764218607</t>
  </si>
  <si>
    <t>Oplechování rovné římsy mechanicky kotvené z Pz s upraveným povrchem tl.0,7mm rš 700 mm</t>
  </si>
  <si>
    <t>-538860495</t>
  </si>
  <si>
    <t>Oplechování říms a ozdobných prvků z pozinkovaného plechu s povrchovou úpravou tl.0,7mm rovných, bez rohů mechanicky kotvené rš 700 mm</t>
  </si>
  <si>
    <t>"K7" 20,9</t>
  </si>
  <si>
    <t>"K8"7,45</t>
  </si>
  <si>
    <t>75</t>
  </si>
  <si>
    <t>764218611</t>
  </si>
  <si>
    <t>Oplechování rovné římsy mechanicky kotvené z Pz s upraveným povrchem tl.0,7mm rš přes 670 mm</t>
  </si>
  <si>
    <t>1586839536</t>
  </si>
  <si>
    <t>Oplechování říms a ozdobných prvků z pozinkovaného plechu s povrchovou úpravou tl.0,7mm rovných, bez rohů mechanicky kotvené přes rš 670 mm, vč. krycí lišty</t>
  </si>
  <si>
    <t>"K10" 2,5*0,85</t>
  </si>
  <si>
    <t>764311606R</t>
  </si>
  <si>
    <t>Lemování rovných zdí z Pz s povrchovou úpravou tl.0,7mm rš do 500 mm, vč. dodávky a ukotvení pomocného dřevěného hranolu 100x100 napuštěného impreganzi</t>
  </si>
  <si>
    <t>241295274</t>
  </si>
  <si>
    <t>Lemování zdí z pozinkovaného plechu s povrchovou úpravou boční nebo horní rovné, střech s krytinou prejzovou nebo vlnitou rš do 500 mm, vč. dodávky a ukotvení pomocného dřevěného hranolu 100x100 napuštěného impreganzi</t>
  </si>
  <si>
    <t>"K11" 133</t>
  </si>
  <si>
    <t>77</t>
  </si>
  <si>
    <t>764311608</t>
  </si>
  <si>
    <t>Lemování rovných zdí střech kolem atiky z Pz s povrchovou úpravou tl.0,7mm rš 750 mm</t>
  </si>
  <si>
    <t>-51379603</t>
  </si>
  <si>
    <t>Lemování zdí z pozinkovaného plechu s povrchovou úpravou tl.0,7mm boční nebo horní rovné, střech kolem atiky rš 750 mm</t>
  </si>
  <si>
    <t>"K14" 0,75*4</t>
  </si>
  <si>
    <t>78</t>
  </si>
  <si>
    <t>764,1-R</t>
  </si>
  <si>
    <t>Dodávka + montáž plechová skříň HUP 100x100x500, vč. dvířek a uchycení k fasádě, materiál pozink lakovaný tl.1mm</t>
  </si>
  <si>
    <t>-199048447</t>
  </si>
  <si>
    <t>"K13" 1</t>
  </si>
  <si>
    <t>79</t>
  </si>
  <si>
    <t>998764201</t>
  </si>
  <si>
    <t>Přesun hmot procentní pro konstrukce klempířské v objektech v do 6 m</t>
  </si>
  <si>
    <t>%</t>
  </si>
  <si>
    <t>-501767286</t>
  </si>
  <si>
    <t>Přesun hmot pro konstrukce klempířské stanovený procentní sazbou (%) z ceny vodorovná dopravní vzdálenost do 50 m v objektech výšky do 6 m</t>
  </si>
  <si>
    <t>771</t>
  </si>
  <si>
    <t>Podlahy z dlaždic</t>
  </si>
  <si>
    <t>80</t>
  </si>
  <si>
    <t>771574114</t>
  </si>
  <si>
    <t>Montáž podlah keramických režných hladkých lepených flexibilním lepidlem do 19 ks/m2, vč. penetrace</t>
  </si>
  <si>
    <t>-897434163</t>
  </si>
  <si>
    <t xml:space="preserve">Montáž podlah z dlaždic keramických  lepených flexibilním lepidlem režných nebo glazovaných hladkých přes 12 do 19 ks/ m2</t>
  </si>
  <si>
    <t>81</t>
  </si>
  <si>
    <t>597,1-R</t>
  </si>
  <si>
    <t>dlaždice keramické mrazuvzdorná, protiskluzová R10, tl.8mm</t>
  </si>
  <si>
    <t>-462339437</t>
  </si>
  <si>
    <t>3,5*1,05 'Přepočtené koeficientem množství</t>
  </si>
  <si>
    <t>82</t>
  </si>
  <si>
    <t>771579191</t>
  </si>
  <si>
    <t>Příplatek k montáž podlah keramických za plochu do 5 m2</t>
  </si>
  <si>
    <t>1228001024</t>
  </si>
  <si>
    <t xml:space="preserve">Montáž podlah z dlaždic keramických  Příplatek k cenám za plochu do 5 m2 jednotlivě</t>
  </si>
  <si>
    <t>83</t>
  </si>
  <si>
    <t>771579196</t>
  </si>
  <si>
    <t>Příplatek k montáž podlah keramických za spárování tmelem dvousložkovým</t>
  </si>
  <si>
    <t>239575064</t>
  </si>
  <si>
    <t xml:space="preserve">Montáž podlah z dlaždic keramických  Příplatek k cenám za dvousložkový spárovací tmel</t>
  </si>
  <si>
    <t>84</t>
  </si>
  <si>
    <t>998771201</t>
  </si>
  <si>
    <t>Přesun hmot procentní pro podlahy z dlaždic v objektech v do 6 m</t>
  </si>
  <si>
    <t>-851461456</t>
  </si>
  <si>
    <t>Přesun hmot pro podlahy z dlaždic stanovený procentní sazbou (%) z ceny vodorovná dopravní vzdálenost do 50 m v objektech výšky do 6 m</t>
  </si>
  <si>
    <t>777</t>
  </si>
  <si>
    <t>Podlahy lité</t>
  </si>
  <si>
    <t>85</t>
  </si>
  <si>
    <t>777,1-R</t>
  </si>
  <si>
    <t>Hydroizolační systém pod dlažbu pod venkovní použití, vč. dodávky materiálu</t>
  </si>
  <si>
    <t>1885006168</t>
  </si>
  <si>
    <t>86</t>
  </si>
  <si>
    <t>777121115R</t>
  </si>
  <si>
    <t>Samonivelační polymercementová stěrka tl.0-10mm</t>
  </si>
  <si>
    <t>-2100593068</t>
  </si>
  <si>
    <t>87</t>
  </si>
  <si>
    <t>998777201</t>
  </si>
  <si>
    <t>Přesun hmot procentní pro podlahy lité v objektech v do 6 m</t>
  </si>
  <si>
    <t>-1524449190</t>
  </si>
  <si>
    <t xml:space="preserve">Přesun hmot pro podlahy lité  stanovený procentní sazbou (%) z ceny vodorovná dopravní vzdálenost do 50 m v objektech výšky do 6 m</t>
  </si>
  <si>
    <t>781</t>
  </si>
  <si>
    <t>Dokončovací práce - obklady</t>
  </si>
  <si>
    <t>88</t>
  </si>
  <si>
    <t>781471810</t>
  </si>
  <si>
    <t>Demontáž obkladů z obkladaček keramických kladených do malty</t>
  </si>
  <si>
    <t>235974388</t>
  </si>
  <si>
    <t xml:space="preserve">Demontáž obkladů z dlaždic keramických  kladených do malty</t>
  </si>
  <si>
    <t>"G" sokl</t>
  </si>
  <si>
    <t>Ost</t>
  </si>
  <si>
    <t>Ostatní</t>
  </si>
  <si>
    <t>Ost01</t>
  </si>
  <si>
    <t>89</t>
  </si>
  <si>
    <t>Ost01,1</t>
  </si>
  <si>
    <t>Náklady na dodavatelskou a výrobní dokumentaci, vč. technologických postupů</t>
  </si>
  <si>
    <t>512</t>
  </si>
  <si>
    <t>-2108582148</t>
  </si>
  <si>
    <t>Náklady na dodavatelskou a výrobní dokumentaci, vč. technologických postupů, POV, BOZP</t>
  </si>
  <si>
    <t>90</t>
  </si>
  <si>
    <t>Ost01,2</t>
  </si>
  <si>
    <t>Náklady zařízení staveniště</t>
  </si>
  <si>
    <t>615691041</t>
  </si>
  <si>
    <t>91</t>
  </si>
  <si>
    <t>Ost01,3</t>
  </si>
  <si>
    <t>Náklady na dokumentaci skutečného provedení stavby</t>
  </si>
  <si>
    <t>1907715372</t>
  </si>
  <si>
    <t>92</t>
  </si>
  <si>
    <t>Ost01,4</t>
  </si>
  <si>
    <t>Náklady na tahové zkoušky před realizací stavby</t>
  </si>
  <si>
    <t>446888607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</si>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</sst>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9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1" fillId="0" borderId="28" xfId="0" applyFont="1" applyBorder="1" applyAlignment="1" applyProtection="1">
      <alignment horizontal="center" vertical="center"/>
      <protection locked="0"/>
    </xf>
    <xf numFmtId="49" fontId="41" fillId="0" borderId="28" xfId="0" applyNumberFormat="1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center" vertical="center" wrapText="1"/>
      <protection locked="0"/>
    </xf>
    <xf numFmtId="167" fontId="41" fillId="0" borderId="28" xfId="0" applyNumberFormat="1" applyFont="1" applyBorder="1" applyAlignment="1" applyProtection="1">
      <alignment vertical="center"/>
      <protection locked="0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  <protection locked="0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2" fillId="0" borderId="29" xfId="0" applyFont="1" applyBorder="1" applyAlignment="1">
      <alignment vertical="center" wrapText="1"/>
      <protection locked="0"/>
    </xf>
    <xf numFmtId="0" fontId="42" fillId="0" borderId="30" xfId="0" applyFont="1" applyBorder="1" applyAlignment="1">
      <alignment vertical="center" wrapText="1"/>
      <protection locked="0"/>
    </xf>
    <xf numFmtId="0" fontId="42" fillId="0" borderId="31" xfId="0" applyFont="1" applyBorder="1" applyAlignment="1">
      <alignment vertical="center" wrapText="1"/>
      <protection locked="0"/>
    </xf>
    <xf numFmtId="0" fontId="42" fillId="0" borderId="32" xfId="0" applyFont="1" applyBorder="1" applyAlignment="1">
      <alignment horizontal="center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2" fillId="0" borderId="33" xfId="0" applyFont="1" applyBorder="1" applyAlignment="1">
      <alignment horizontal="center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horizontal="left" wrapText="1"/>
      <protection locked="0"/>
    </xf>
    <xf numFmtId="0" fontId="42" fillId="0" borderId="33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vertical="center" wrapText="1"/>
      <protection locked="0"/>
    </xf>
    <xf numFmtId="0" fontId="45" fillId="0" borderId="1" xfId="0" applyFont="1" applyBorder="1" applyAlignment="1">
      <alignment vertical="center" wrapText="1"/>
      <protection locked="0"/>
    </xf>
    <xf numFmtId="0" fontId="45" fillId="0" borderId="1" xfId="0" applyFont="1" applyBorder="1" applyAlignment="1">
      <alignment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49" fontId="45" fillId="0" borderId="1" xfId="0" applyNumberFormat="1" applyFont="1" applyBorder="1" applyAlignment="1">
      <alignment horizontal="left" vertical="center" wrapText="1"/>
      <protection locked="0"/>
    </xf>
    <xf numFmtId="49" fontId="45" fillId="0" borderId="1" xfId="0" applyNumberFormat="1" applyFont="1" applyBorder="1" applyAlignment="1">
      <alignment vertical="center" wrapText="1"/>
      <protection locked="0"/>
    </xf>
    <xf numFmtId="0" fontId="42" fillId="0" borderId="35" xfId="0" applyFont="1" applyBorder="1" applyAlignment="1">
      <alignment vertical="center" wrapText="1"/>
      <protection locked="0"/>
    </xf>
    <xf numFmtId="0" fontId="46" fillId="0" borderId="34" xfId="0" applyFont="1" applyBorder="1" applyAlignment="1">
      <alignment vertical="center" wrapText="1"/>
      <protection locked="0"/>
    </xf>
    <xf numFmtId="0" fontId="42" fillId="0" borderId="36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top"/>
      <protection locked="0"/>
    </xf>
    <xf numFmtId="0" fontId="42" fillId="0" borderId="0" xfId="0" applyFont="1" applyAlignment="1">
      <alignment vertical="top"/>
      <protection locked="0"/>
    </xf>
    <xf numFmtId="0" fontId="42" fillId="0" borderId="29" xfId="0" applyFont="1" applyBorder="1" applyAlignment="1">
      <alignment horizontal="left" vertical="center"/>
      <protection locked="0"/>
    </xf>
    <xf numFmtId="0" fontId="42" fillId="0" borderId="30" xfId="0" applyFont="1" applyBorder="1" applyAlignment="1">
      <alignment horizontal="left" vertical="center"/>
      <protection locked="0"/>
    </xf>
    <xf numFmtId="0" fontId="42" fillId="0" borderId="31" xfId="0" applyFont="1" applyBorder="1" applyAlignment="1">
      <alignment horizontal="left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7" fillId="0" borderId="0" xfId="0" applyFont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center" vertical="center"/>
      <protection locked="0"/>
    </xf>
    <xf numFmtId="0" fontId="47" fillId="0" borderId="34" xfId="0" applyFont="1" applyBorder="1" applyAlignment="1">
      <alignment horizontal="left" vertical="center"/>
      <protection locked="0"/>
    </xf>
    <xf numFmtId="0" fontId="48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5" fillId="0" borderId="1" xfId="0" applyFont="1" applyBorder="1" applyAlignment="1">
      <alignment horizontal="center" vertical="center"/>
      <protection locked="0"/>
    </xf>
    <xf numFmtId="0" fontId="45" fillId="0" borderId="32" xfId="0" applyFont="1" applyBorder="1" applyAlignment="1">
      <alignment horizontal="left" vertical="center"/>
      <protection locked="0"/>
    </xf>
    <xf numFmtId="0" fontId="45" fillId="0" borderId="1" xfId="0" applyFont="1" applyFill="1" applyBorder="1" applyAlignment="1">
      <alignment horizontal="left" vertical="center"/>
      <protection locked="0"/>
    </xf>
    <xf numFmtId="0" fontId="45" fillId="0" borderId="1" xfId="0" applyFont="1" applyFill="1" applyBorder="1" applyAlignment="1">
      <alignment horizontal="center" vertical="center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center" vertical="center" wrapText="1"/>
      <protection locked="0"/>
    </xf>
    <xf numFmtId="0" fontId="42" fillId="0" borderId="29" xfId="0" applyFont="1" applyBorder="1" applyAlignment="1">
      <alignment horizontal="left" vertical="center" wrapText="1"/>
      <protection locked="0"/>
    </xf>
    <xf numFmtId="0" fontId="42" fillId="0" borderId="30" xfId="0" applyFont="1" applyBorder="1" applyAlignment="1">
      <alignment horizontal="left" vertical="center" wrapText="1"/>
      <protection locked="0"/>
    </xf>
    <xf numFmtId="0" fontId="42" fillId="0" borderId="3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7" fillId="0" borderId="32" xfId="0" applyFont="1" applyBorder="1" applyAlignment="1">
      <alignment horizontal="left" vertical="center" wrapText="1"/>
      <protection locked="0"/>
    </xf>
    <xf numFmtId="0" fontId="47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/>
      <protection locked="0"/>
    </xf>
    <xf numFmtId="0" fontId="45" fillId="0" borderId="35" xfId="0" applyFont="1" applyBorder="1" applyAlignment="1">
      <alignment horizontal="left" vertical="center" wrapText="1"/>
      <protection locked="0"/>
    </xf>
    <xf numFmtId="0" fontId="45" fillId="0" borderId="34" xfId="0" applyFont="1" applyBorder="1" applyAlignment="1">
      <alignment horizontal="left" vertical="center" wrapText="1"/>
      <protection locked="0"/>
    </xf>
    <xf numFmtId="0" fontId="45" fillId="0" borderId="36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left" vertical="top"/>
      <protection locked="0"/>
    </xf>
    <xf numFmtId="0" fontId="45" fillId="0" borderId="1" xfId="0" applyFont="1" applyBorder="1" applyAlignment="1">
      <alignment horizontal="center" vertical="top"/>
      <protection locked="0"/>
    </xf>
    <xf numFmtId="0" fontId="45" fillId="0" borderId="35" xfId="0" applyFont="1" applyBorder="1" applyAlignment="1">
      <alignment horizontal="left" vertical="center"/>
      <protection locked="0"/>
    </xf>
    <xf numFmtId="0" fontId="45" fillId="0" borderId="36" xfId="0" applyFont="1" applyBorder="1" applyAlignment="1">
      <alignment horizontal="left" vertical="center"/>
      <protection locked="0"/>
    </xf>
    <xf numFmtId="0" fontId="47" fillId="0" borderId="0" xfId="0" applyFont="1" applyAlignment="1">
      <alignment vertical="center"/>
      <protection locked="0"/>
    </xf>
    <xf numFmtId="0" fontId="44" fillId="0" borderId="1" xfId="0" applyFont="1" applyBorder="1" applyAlignment="1">
      <alignment vertical="center"/>
      <protection locked="0"/>
    </xf>
    <xf numFmtId="0" fontId="47" fillId="0" borderId="34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4" fillId="0" borderId="34" xfId="0" applyFont="1" applyBorder="1" applyAlignment="1">
      <alignment horizontal="left"/>
      <protection locked="0"/>
    </xf>
    <xf numFmtId="0" fontId="47" fillId="0" borderId="34" xfId="0" applyFont="1" applyBorder="1" applyAlignment="1">
      <protection locked="0"/>
    </xf>
    <xf numFmtId="0" fontId="42" fillId="0" borderId="32" xfId="0" applyFont="1" applyBorder="1" applyAlignment="1">
      <alignment vertical="top"/>
      <protection locked="0"/>
    </xf>
    <xf numFmtId="0" fontId="42" fillId="0" borderId="33" xfId="0" applyFont="1" applyBorder="1" applyAlignment="1">
      <alignment vertical="top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35" xfId="0" applyFont="1" applyBorder="1" applyAlignment="1">
      <alignment vertical="top"/>
      <protection locked="0"/>
    </xf>
    <xf numFmtId="0" fontId="42" fillId="0" borderId="34" xfId="0" applyFont="1" applyBorder="1" applyAlignment="1">
      <alignment vertical="top"/>
      <protection locked="0"/>
    </xf>
    <xf numFmtId="0" fontId="4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22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23</v>
      </c>
      <c r="E8" s="31"/>
      <c r="F8" s="31"/>
      <c r="G8" s="31"/>
      <c r="H8" s="31"/>
      <c r="I8" s="31"/>
      <c r="J8" s="31"/>
      <c r="K8" s="37" t="s">
        <v>24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25</v>
      </c>
      <c r="AL8" s="31"/>
      <c r="AM8" s="31"/>
      <c r="AN8" s="43" t="s">
        <v>26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28</v>
      </c>
      <c r="AL10" s="31"/>
      <c r="AM10" s="31"/>
      <c r="AN10" s="37" t="s">
        <v>5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29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30</v>
      </c>
      <c r="AL11" s="31"/>
      <c r="AM11" s="31"/>
      <c r="AN11" s="37" t="s">
        <v>5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28</v>
      </c>
      <c r="AL13" s="31"/>
      <c r="AM13" s="31"/>
      <c r="AN13" s="44" t="s">
        <v>32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32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30</v>
      </c>
      <c r="AL14" s="31"/>
      <c r="AM14" s="31"/>
      <c r="AN14" s="44" t="s">
        <v>32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28</v>
      </c>
      <c r="AL16" s="31"/>
      <c r="AM16" s="31"/>
      <c r="AN16" s="37" t="s">
        <v>5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34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30</v>
      </c>
      <c r="AL17" s="31"/>
      <c r="AM17" s="31"/>
      <c r="AN17" s="37" t="s">
        <v>5</v>
      </c>
      <c r="AO17" s="31"/>
      <c r="AP17" s="31"/>
      <c r="AQ17" s="33"/>
      <c r="BE17" s="41"/>
      <c r="BS17" s="26" t="s">
        <v>35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36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6.5" customHeight="1">
      <c r="B20" s="30"/>
      <c r="C20" s="31"/>
      <c r="D20" s="31"/>
      <c r="E20" s="46" t="s">
        <v>5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37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38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39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40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41</v>
      </c>
      <c r="E26" s="56"/>
      <c r="F26" s="57" t="s">
        <v>42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43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44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45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46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47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48</v>
      </c>
      <c r="U32" s="63"/>
      <c r="V32" s="63"/>
      <c r="W32" s="63"/>
      <c r="X32" s="65" t="s">
        <v>49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50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MartinPolach108</v>
      </c>
      <c r="AR41" s="75"/>
    </row>
    <row r="42" s="4" customFormat="1" ht="36.96" customHeight="1">
      <c r="B42" s="77"/>
      <c r="C42" s="78" t="s">
        <v>19</v>
      </c>
      <c r="L42" s="79" t="str">
        <f>K6</f>
        <v xml:space="preserve">Zateplení obvodového pláště spojovacího krčku v areálu ZŠ ČSA  v Bohumíně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23</v>
      </c>
      <c r="L44" s="80" t="str">
        <f>IF(K8="","",K8)</f>
        <v xml:space="preserve"> </v>
      </c>
      <c r="AI44" s="76" t="s">
        <v>25</v>
      </c>
      <c r="AM44" s="81" t="str">
        <f>IF(AN8= "","",AN8)</f>
        <v>31. 10. 2018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27</v>
      </c>
      <c r="L46" s="3" t="str">
        <f>IF(E11= "","",E11)</f>
        <v>Město Bohumín - MÚ odbor škoství, kultury a sportu</v>
      </c>
      <c r="AI46" s="76" t="s">
        <v>33</v>
      </c>
      <c r="AM46" s="3" t="str">
        <f>IF(E17="","",E17)</f>
        <v>RP projekt s.r.o.</v>
      </c>
      <c r="AN46" s="3"/>
      <c r="AO46" s="3"/>
      <c r="AP46" s="3"/>
      <c r="AR46" s="4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31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52</v>
      </c>
      <c r="D49" s="89"/>
      <c r="E49" s="89"/>
      <c r="F49" s="89"/>
      <c r="G49" s="89"/>
      <c r="H49" s="90"/>
      <c r="I49" s="91" t="s">
        <v>53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54</v>
      </c>
      <c r="AH49" s="89"/>
      <c r="AI49" s="89"/>
      <c r="AJ49" s="89"/>
      <c r="AK49" s="89"/>
      <c r="AL49" s="89"/>
      <c r="AM49" s="89"/>
      <c r="AN49" s="91" t="s">
        <v>55</v>
      </c>
      <c r="AO49" s="89"/>
      <c r="AP49" s="89"/>
      <c r="AQ49" s="93" t="s">
        <v>56</v>
      </c>
      <c r="AR49" s="48"/>
      <c r="AS49" s="94" t="s">
        <v>57</v>
      </c>
      <c r="AT49" s="95" t="s">
        <v>58</v>
      </c>
      <c r="AU49" s="95" t="s">
        <v>59</v>
      </c>
      <c r="AV49" s="95" t="s">
        <v>60</v>
      </c>
      <c r="AW49" s="95" t="s">
        <v>61</v>
      </c>
      <c r="AX49" s="95" t="s">
        <v>62</v>
      </c>
      <c r="AY49" s="95" t="s">
        <v>63</v>
      </c>
      <c r="AZ49" s="95" t="s">
        <v>64</v>
      </c>
      <c r="BA49" s="95" t="s">
        <v>65</v>
      </c>
      <c r="BB49" s="95" t="s">
        <v>66</v>
      </c>
      <c r="BC49" s="95" t="s">
        <v>67</v>
      </c>
      <c r="BD49" s="96" t="s">
        <v>68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69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ROUND(AS52,2)</f>
        <v>0</v>
      </c>
      <c r="AT51" s="104">
        <f>ROUND(SUM(AV51:AW51),2)</f>
        <v>0</v>
      </c>
      <c r="AU51" s="105">
        <f>ROUND(AU52,5)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ROUND(AZ52,2)</f>
        <v>0</v>
      </c>
      <c r="BA51" s="104">
        <f>ROUND(BA52,2)</f>
        <v>0</v>
      </c>
      <c r="BB51" s="104">
        <f>ROUND(BB52,2)</f>
        <v>0</v>
      </c>
      <c r="BC51" s="104">
        <f>ROUND(BC52,2)</f>
        <v>0</v>
      </c>
      <c r="BD51" s="106">
        <f>ROUND(BD52,2)</f>
        <v>0</v>
      </c>
      <c r="BS51" s="78" t="s">
        <v>70</v>
      </c>
      <c r="BT51" s="78" t="s">
        <v>71</v>
      </c>
      <c r="BU51" s="107" t="s">
        <v>72</v>
      </c>
      <c r="BV51" s="78" t="s">
        <v>73</v>
      </c>
      <c r="BW51" s="78" t="s">
        <v>7</v>
      </c>
      <c r="BX51" s="78" t="s">
        <v>74</v>
      </c>
      <c r="CL51" s="78" t="s">
        <v>5</v>
      </c>
    </row>
    <row r="52" s="5" customFormat="1" ht="47.25" customHeight="1">
      <c r="B52" s="108"/>
      <c r="C52" s="109"/>
      <c r="D52" s="110" t="s">
        <v>75</v>
      </c>
      <c r="E52" s="110"/>
      <c r="F52" s="110"/>
      <c r="G52" s="110"/>
      <c r="H52" s="110"/>
      <c r="I52" s="111"/>
      <c r="J52" s="110" t="s">
        <v>20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76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70</v>
      </c>
      <c r="BT52" s="119" t="s">
        <v>77</v>
      </c>
      <c r="BU52" s="119" t="s">
        <v>72</v>
      </c>
      <c r="BV52" s="119" t="s">
        <v>73</v>
      </c>
      <c r="BW52" s="119" t="s">
        <v>78</v>
      </c>
      <c r="BX52" s="119" t="s">
        <v>7</v>
      </c>
      <c r="CL52" s="119" t="s">
        <v>5</v>
      </c>
      <c r="CM52" s="119" t="s">
        <v>79</v>
      </c>
    </row>
    <row r="53" s="6" customFormat="1" ht="16.5" customHeight="1">
      <c r="A53" s="120" t="s">
        <v>80</v>
      </c>
      <c r="B53" s="121"/>
      <c r="C53" s="9"/>
      <c r="D53" s="9"/>
      <c r="E53" s="122" t="s">
        <v>81</v>
      </c>
      <c r="F53" s="122"/>
      <c r="G53" s="122"/>
      <c r="H53" s="122"/>
      <c r="I53" s="122"/>
      <c r="J53" s="9"/>
      <c r="K53" s="122" t="s">
        <v>82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'001 - Stavební část'!J29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83</v>
      </c>
      <c r="AR53" s="121"/>
      <c r="AS53" s="125">
        <v>0</v>
      </c>
      <c r="AT53" s="126">
        <f>ROUND(SUM(AV53:AW53),2)</f>
        <v>0</v>
      </c>
      <c r="AU53" s="127">
        <f>'001 - Stavební část'!P99</f>
        <v>0</v>
      </c>
      <c r="AV53" s="126">
        <f>'001 - Stavební část'!J32</f>
        <v>0</v>
      </c>
      <c r="AW53" s="126">
        <f>'001 - Stavební část'!J33</f>
        <v>0</v>
      </c>
      <c r="AX53" s="126">
        <f>'001 - Stavební část'!J34</f>
        <v>0</v>
      </c>
      <c r="AY53" s="126">
        <f>'001 - Stavební část'!J35</f>
        <v>0</v>
      </c>
      <c r="AZ53" s="126">
        <f>'001 - Stavební část'!F32</f>
        <v>0</v>
      </c>
      <c r="BA53" s="126">
        <f>'001 - Stavební část'!F33</f>
        <v>0</v>
      </c>
      <c r="BB53" s="126">
        <f>'001 - Stavební část'!F34</f>
        <v>0</v>
      </c>
      <c r="BC53" s="126">
        <f>'001 - Stavební část'!F35</f>
        <v>0</v>
      </c>
      <c r="BD53" s="128">
        <f>'001 - Stavební část'!F36</f>
        <v>0</v>
      </c>
      <c r="BT53" s="129" t="s">
        <v>79</v>
      </c>
      <c r="BV53" s="129" t="s">
        <v>73</v>
      </c>
      <c r="BW53" s="129" t="s">
        <v>84</v>
      </c>
      <c r="BX53" s="129" t="s">
        <v>78</v>
      </c>
      <c r="CL53" s="129" t="s">
        <v>5</v>
      </c>
    </row>
    <row r="54" s="1" customFormat="1" ht="30" customHeight="1">
      <c r="B54" s="48"/>
      <c r="AR54" s="48"/>
    </row>
    <row r="55" s="1" customFormat="1" ht="6.96" customHeight="1">
      <c r="B55" s="69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48"/>
    </row>
  </sheetData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E53:I53"/>
    <mergeCell ref="K53:AF53"/>
  </mergeCells>
  <hyperlinks>
    <hyperlink ref="K1:S1" location="C2" display="1) Rekapitulace stavby"/>
    <hyperlink ref="W1:AI1" location="C51" display="2) Rekapitulace objektů stavby a soupisů prací"/>
    <hyperlink ref="A53" location="'001 - Stavební část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1"/>
      <c r="C1" s="131"/>
      <c r="D1" s="132" t="s">
        <v>1</v>
      </c>
      <c r="E1" s="131"/>
      <c r="F1" s="133" t="s">
        <v>85</v>
      </c>
      <c r="G1" s="133" t="s">
        <v>86</v>
      </c>
      <c r="H1" s="133"/>
      <c r="I1" s="134"/>
      <c r="J1" s="133" t="s">
        <v>87</v>
      </c>
      <c r="K1" s="132" t="s">
        <v>88</v>
      </c>
      <c r="L1" s="133" t="s">
        <v>89</v>
      </c>
      <c r="M1" s="133"/>
      <c r="N1" s="133"/>
      <c r="O1" s="133"/>
      <c r="P1" s="133"/>
      <c r="Q1" s="133"/>
      <c r="R1" s="133"/>
      <c r="S1" s="133"/>
      <c r="T1" s="13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84</v>
      </c>
    </row>
    <row r="3" ht="6.96" customHeight="1">
      <c r="B3" s="27"/>
      <c r="C3" s="28"/>
      <c r="D3" s="28"/>
      <c r="E3" s="28"/>
      <c r="F3" s="28"/>
      <c r="G3" s="28"/>
      <c r="H3" s="28"/>
      <c r="I3" s="135"/>
      <c r="J3" s="28"/>
      <c r="K3" s="29"/>
      <c r="AT3" s="26" t="s">
        <v>79</v>
      </c>
    </row>
    <row r="4" ht="36.96" customHeight="1">
      <c r="B4" s="30"/>
      <c r="C4" s="31"/>
      <c r="D4" s="32" t="s">
        <v>90</v>
      </c>
      <c r="E4" s="31"/>
      <c r="F4" s="31"/>
      <c r="G4" s="31"/>
      <c r="H4" s="31"/>
      <c r="I4" s="136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36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36"/>
      <c r="J6" s="31"/>
      <c r="K6" s="33"/>
    </row>
    <row r="7" ht="16.5" customHeight="1">
      <c r="B7" s="30"/>
      <c r="C7" s="31"/>
      <c r="D7" s="31"/>
      <c r="E7" s="137" t="str">
        <f>'Rekapitulace stavby'!K6</f>
        <v xml:space="preserve">Zateplení obvodového pláště spojovacího krčku v areálu ZŠ ČSA  v Bohumíně</v>
      </c>
      <c r="F7" s="42"/>
      <c r="G7" s="42"/>
      <c r="H7" s="42"/>
      <c r="I7" s="136"/>
      <c r="J7" s="31"/>
      <c r="K7" s="33"/>
    </row>
    <row r="8">
      <c r="B8" s="30"/>
      <c r="C8" s="31"/>
      <c r="D8" s="42" t="s">
        <v>91</v>
      </c>
      <c r="E8" s="31"/>
      <c r="F8" s="31"/>
      <c r="G8" s="31"/>
      <c r="H8" s="31"/>
      <c r="I8" s="136"/>
      <c r="J8" s="31"/>
      <c r="K8" s="33"/>
    </row>
    <row r="9" s="1" customFormat="1" ht="16.5" customHeight="1">
      <c r="B9" s="48"/>
      <c r="C9" s="49"/>
      <c r="D9" s="49"/>
      <c r="E9" s="137" t="s">
        <v>92</v>
      </c>
      <c r="F9" s="49"/>
      <c r="G9" s="49"/>
      <c r="H9" s="49"/>
      <c r="I9" s="138"/>
      <c r="J9" s="49"/>
      <c r="K9" s="53"/>
    </row>
    <row r="10" s="1" customFormat="1">
      <c r="B10" s="48"/>
      <c r="C10" s="49"/>
      <c r="D10" s="42" t="s">
        <v>93</v>
      </c>
      <c r="E10" s="49"/>
      <c r="F10" s="49"/>
      <c r="G10" s="49"/>
      <c r="H10" s="49"/>
      <c r="I10" s="138"/>
      <c r="J10" s="49"/>
      <c r="K10" s="53"/>
    </row>
    <row r="11" s="1" customFormat="1" ht="36.96" customHeight="1">
      <c r="B11" s="48"/>
      <c r="C11" s="49"/>
      <c r="D11" s="49"/>
      <c r="E11" s="139" t="s">
        <v>94</v>
      </c>
      <c r="F11" s="49"/>
      <c r="G11" s="49"/>
      <c r="H11" s="49"/>
      <c r="I11" s="13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38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5</v>
      </c>
      <c r="G13" s="49"/>
      <c r="H13" s="49"/>
      <c r="I13" s="140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0" t="s">
        <v>25</v>
      </c>
      <c r="J14" s="141" t="str">
        <f>'Rekapitulace stavby'!AN8</f>
        <v>31. 10. 2018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38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0" t="s">
        <v>28</v>
      </c>
      <c r="J16" s="37" t="s">
        <v>5</v>
      </c>
      <c r="K16" s="53"/>
    </row>
    <row r="17" s="1" customFormat="1" ht="18" customHeight="1">
      <c r="B17" s="48"/>
      <c r="C17" s="49"/>
      <c r="D17" s="49"/>
      <c r="E17" s="37" t="s">
        <v>29</v>
      </c>
      <c r="F17" s="49"/>
      <c r="G17" s="49"/>
      <c r="H17" s="49"/>
      <c r="I17" s="140" t="s">
        <v>30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38"/>
      <c r="J18" s="49"/>
      <c r="K18" s="53"/>
    </row>
    <row r="19" s="1" customFormat="1" ht="14.4" customHeight="1">
      <c r="B19" s="48"/>
      <c r="C19" s="49"/>
      <c r="D19" s="42" t="s">
        <v>31</v>
      </c>
      <c r="E19" s="49"/>
      <c r="F19" s="49"/>
      <c r="G19" s="49"/>
      <c r="H19" s="49"/>
      <c r="I19" s="140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0" t="s">
        <v>30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38"/>
      <c r="J21" s="49"/>
      <c r="K21" s="53"/>
    </row>
    <row r="22" s="1" customFormat="1" ht="14.4" customHeight="1">
      <c r="B22" s="48"/>
      <c r="C22" s="49"/>
      <c r="D22" s="42" t="s">
        <v>33</v>
      </c>
      <c r="E22" s="49"/>
      <c r="F22" s="49"/>
      <c r="G22" s="49"/>
      <c r="H22" s="49"/>
      <c r="I22" s="140" t="s">
        <v>28</v>
      </c>
      <c r="J22" s="37" t="s">
        <v>5</v>
      </c>
      <c r="K22" s="53"/>
    </row>
    <row r="23" s="1" customFormat="1" ht="18" customHeight="1">
      <c r="B23" s="48"/>
      <c r="C23" s="49"/>
      <c r="D23" s="49"/>
      <c r="E23" s="37" t="s">
        <v>34</v>
      </c>
      <c r="F23" s="49"/>
      <c r="G23" s="49"/>
      <c r="H23" s="49"/>
      <c r="I23" s="140" t="s">
        <v>30</v>
      </c>
      <c r="J23" s="37" t="s">
        <v>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38"/>
      <c r="J24" s="49"/>
      <c r="K24" s="53"/>
    </row>
    <row r="25" s="1" customFormat="1" ht="14.4" customHeight="1">
      <c r="B25" s="48"/>
      <c r="C25" s="49"/>
      <c r="D25" s="42" t="s">
        <v>36</v>
      </c>
      <c r="E25" s="49"/>
      <c r="F25" s="49"/>
      <c r="G25" s="49"/>
      <c r="H25" s="49"/>
      <c r="I25" s="138"/>
      <c r="J25" s="49"/>
      <c r="K25" s="53"/>
    </row>
    <row r="26" s="7" customFormat="1" ht="16.5" customHeight="1">
      <c r="B26" s="142"/>
      <c r="C26" s="143"/>
      <c r="D26" s="143"/>
      <c r="E26" s="46" t="s">
        <v>5</v>
      </c>
      <c r="F26" s="46"/>
      <c r="G26" s="46"/>
      <c r="H26" s="46"/>
      <c r="I26" s="144"/>
      <c r="J26" s="143"/>
      <c r="K26" s="14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38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46"/>
      <c r="J28" s="84"/>
      <c r="K28" s="147"/>
    </row>
    <row r="29" s="1" customFormat="1" ht="25.44" customHeight="1">
      <c r="B29" s="48"/>
      <c r="C29" s="49"/>
      <c r="D29" s="148" t="s">
        <v>37</v>
      </c>
      <c r="E29" s="49"/>
      <c r="F29" s="49"/>
      <c r="G29" s="49"/>
      <c r="H29" s="49"/>
      <c r="I29" s="138"/>
      <c r="J29" s="149">
        <f>ROUND(J99,2)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46"/>
      <c r="J30" s="84"/>
      <c r="K30" s="147"/>
    </row>
    <row r="31" s="1" customFormat="1" ht="14.4" customHeight="1">
      <c r="B31" s="48"/>
      <c r="C31" s="49"/>
      <c r="D31" s="49"/>
      <c r="E31" s="49"/>
      <c r="F31" s="54" t="s">
        <v>39</v>
      </c>
      <c r="G31" s="49"/>
      <c r="H31" s="49"/>
      <c r="I31" s="150" t="s">
        <v>38</v>
      </c>
      <c r="J31" s="54" t="s">
        <v>40</v>
      </c>
      <c r="K31" s="53"/>
    </row>
    <row r="32" s="1" customFormat="1" ht="14.4" customHeight="1">
      <c r="B32" s="48"/>
      <c r="C32" s="49"/>
      <c r="D32" s="57" t="s">
        <v>41</v>
      </c>
      <c r="E32" s="57" t="s">
        <v>42</v>
      </c>
      <c r="F32" s="151">
        <f>ROUND(SUM(BE99:BE636), 2)</f>
        <v>0</v>
      </c>
      <c r="G32" s="49"/>
      <c r="H32" s="49"/>
      <c r="I32" s="152">
        <v>0.20999999999999999</v>
      </c>
      <c r="J32" s="151">
        <f>ROUND(ROUND((SUM(BE99:BE636)), 2)*I32, 2)</f>
        <v>0</v>
      </c>
      <c r="K32" s="53"/>
    </row>
    <row r="33" s="1" customFormat="1" ht="14.4" customHeight="1">
      <c r="B33" s="48"/>
      <c r="C33" s="49"/>
      <c r="D33" s="49"/>
      <c r="E33" s="57" t="s">
        <v>43</v>
      </c>
      <c r="F33" s="151">
        <f>ROUND(SUM(BF99:BF636), 2)</f>
        <v>0</v>
      </c>
      <c r="G33" s="49"/>
      <c r="H33" s="49"/>
      <c r="I33" s="152">
        <v>0.14999999999999999</v>
      </c>
      <c r="J33" s="151">
        <f>ROUND(ROUND((SUM(BF99:BF636)),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44</v>
      </c>
      <c r="F34" s="151">
        <f>ROUND(SUM(BG99:BG636), 2)</f>
        <v>0</v>
      </c>
      <c r="G34" s="49"/>
      <c r="H34" s="49"/>
      <c r="I34" s="152">
        <v>0.20999999999999999</v>
      </c>
      <c r="J34" s="151">
        <v>0</v>
      </c>
      <c r="K34" s="53"/>
    </row>
    <row r="35" hidden="1" s="1" customFormat="1" ht="14.4" customHeight="1">
      <c r="B35" s="48"/>
      <c r="C35" s="49"/>
      <c r="D35" s="49"/>
      <c r="E35" s="57" t="s">
        <v>45</v>
      </c>
      <c r="F35" s="151">
        <f>ROUND(SUM(BH99:BH636), 2)</f>
        <v>0</v>
      </c>
      <c r="G35" s="49"/>
      <c r="H35" s="49"/>
      <c r="I35" s="152">
        <v>0.14999999999999999</v>
      </c>
      <c r="J35" s="151">
        <v>0</v>
      </c>
      <c r="K35" s="53"/>
    </row>
    <row r="36" hidden="1" s="1" customFormat="1" ht="14.4" customHeight="1">
      <c r="B36" s="48"/>
      <c r="C36" s="49"/>
      <c r="D36" s="49"/>
      <c r="E36" s="57" t="s">
        <v>46</v>
      </c>
      <c r="F36" s="151">
        <f>ROUND(SUM(BI99:BI636), 2)</f>
        <v>0</v>
      </c>
      <c r="G36" s="49"/>
      <c r="H36" s="49"/>
      <c r="I36" s="152">
        <v>0</v>
      </c>
      <c r="J36" s="15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38"/>
      <c r="J37" s="49"/>
      <c r="K37" s="53"/>
    </row>
    <row r="38" s="1" customFormat="1" ht="25.44" customHeight="1">
      <c r="B38" s="48"/>
      <c r="C38" s="153"/>
      <c r="D38" s="154" t="s">
        <v>47</v>
      </c>
      <c r="E38" s="90"/>
      <c r="F38" s="90"/>
      <c r="G38" s="155" t="s">
        <v>48</v>
      </c>
      <c r="H38" s="156" t="s">
        <v>49</v>
      </c>
      <c r="I38" s="157"/>
      <c r="J38" s="158">
        <f>SUM(J29:J36)</f>
        <v>0</v>
      </c>
      <c r="K38" s="15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0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1"/>
      <c r="J43" s="73"/>
      <c r="K43" s="162"/>
    </row>
    <row r="44" s="1" customFormat="1" ht="36.96" customHeight="1">
      <c r="B44" s="48"/>
      <c r="C44" s="32" t="s">
        <v>95</v>
      </c>
      <c r="D44" s="49"/>
      <c r="E44" s="49"/>
      <c r="F44" s="49"/>
      <c r="G44" s="49"/>
      <c r="H44" s="49"/>
      <c r="I44" s="13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38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38"/>
      <c r="J46" s="49"/>
      <c r="K46" s="53"/>
    </row>
    <row r="47" s="1" customFormat="1" ht="16.5" customHeight="1">
      <c r="B47" s="48"/>
      <c r="C47" s="49"/>
      <c r="D47" s="49"/>
      <c r="E47" s="137" t="str">
        <f>E7</f>
        <v xml:space="preserve">Zateplení obvodového pláště spojovacího krčku v areálu ZŠ ČSA  v Bohumíně</v>
      </c>
      <c r="F47" s="42"/>
      <c r="G47" s="42"/>
      <c r="H47" s="42"/>
      <c r="I47" s="138"/>
      <c r="J47" s="49"/>
      <c r="K47" s="53"/>
    </row>
    <row r="48">
      <c r="B48" s="30"/>
      <c r="C48" s="42" t="s">
        <v>91</v>
      </c>
      <c r="D48" s="31"/>
      <c r="E48" s="31"/>
      <c r="F48" s="31"/>
      <c r="G48" s="31"/>
      <c r="H48" s="31"/>
      <c r="I48" s="136"/>
      <c r="J48" s="31"/>
      <c r="K48" s="33"/>
    </row>
    <row r="49" s="1" customFormat="1" ht="16.5" customHeight="1">
      <c r="B49" s="48"/>
      <c r="C49" s="49"/>
      <c r="D49" s="49"/>
      <c r="E49" s="137" t="s">
        <v>92</v>
      </c>
      <c r="F49" s="49"/>
      <c r="G49" s="49"/>
      <c r="H49" s="49"/>
      <c r="I49" s="138"/>
      <c r="J49" s="49"/>
      <c r="K49" s="53"/>
    </row>
    <row r="50" s="1" customFormat="1" ht="14.4" customHeight="1">
      <c r="B50" s="48"/>
      <c r="C50" s="42" t="s">
        <v>93</v>
      </c>
      <c r="D50" s="49"/>
      <c r="E50" s="49"/>
      <c r="F50" s="49"/>
      <c r="G50" s="49"/>
      <c r="H50" s="49"/>
      <c r="I50" s="138"/>
      <c r="J50" s="49"/>
      <c r="K50" s="53"/>
    </row>
    <row r="51" s="1" customFormat="1" ht="17.25" customHeight="1">
      <c r="B51" s="48"/>
      <c r="C51" s="49"/>
      <c r="D51" s="49"/>
      <c r="E51" s="139" t="str">
        <f>E11</f>
        <v>001 - Stavební část</v>
      </c>
      <c r="F51" s="49"/>
      <c r="G51" s="49"/>
      <c r="H51" s="49"/>
      <c r="I51" s="13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38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 xml:space="preserve"> </v>
      </c>
      <c r="G53" s="49"/>
      <c r="H53" s="49"/>
      <c r="I53" s="140" t="s">
        <v>25</v>
      </c>
      <c r="J53" s="141" t="str">
        <f>IF(J14="","",J14)</f>
        <v>31. 10. 2018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38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Město Bohumín - MÚ odbor škoství, kultury a sportu</v>
      </c>
      <c r="G55" s="49"/>
      <c r="H55" s="49"/>
      <c r="I55" s="140" t="s">
        <v>33</v>
      </c>
      <c r="J55" s="46" t="str">
        <f>E23</f>
        <v>RP projekt s.r.o.</v>
      </c>
      <c r="K55" s="53"/>
    </row>
    <row r="56" s="1" customFormat="1" ht="14.4" customHeight="1">
      <c r="B56" s="48"/>
      <c r="C56" s="42" t="s">
        <v>31</v>
      </c>
      <c r="D56" s="49"/>
      <c r="E56" s="49"/>
      <c r="F56" s="37" t="str">
        <f>IF(E20="","",E20)</f>
        <v/>
      </c>
      <c r="G56" s="49"/>
      <c r="H56" s="49"/>
      <c r="I56" s="138"/>
      <c r="J56" s="163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38"/>
      <c r="J57" s="49"/>
      <c r="K57" s="53"/>
    </row>
    <row r="58" s="1" customFormat="1" ht="29.28" customHeight="1">
      <c r="B58" s="48"/>
      <c r="C58" s="164" t="s">
        <v>96</v>
      </c>
      <c r="D58" s="153"/>
      <c r="E58" s="153"/>
      <c r="F58" s="153"/>
      <c r="G58" s="153"/>
      <c r="H58" s="153"/>
      <c r="I58" s="165"/>
      <c r="J58" s="166" t="s">
        <v>97</v>
      </c>
      <c r="K58" s="167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38"/>
      <c r="J59" s="49"/>
      <c r="K59" s="53"/>
    </row>
    <row r="60" s="1" customFormat="1" ht="29.28" customHeight="1">
      <c r="B60" s="48"/>
      <c r="C60" s="168" t="s">
        <v>98</v>
      </c>
      <c r="D60" s="49"/>
      <c r="E60" s="49"/>
      <c r="F60" s="49"/>
      <c r="G60" s="49"/>
      <c r="H60" s="49"/>
      <c r="I60" s="138"/>
      <c r="J60" s="149">
        <f>J99</f>
        <v>0</v>
      </c>
      <c r="K60" s="53"/>
      <c r="AU60" s="26" t="s">
        <v>99</v>
      </c>
    </row>
    <row r="61" s="8" customFormat="1" ht="24.96" customHeight="1">
      <c r="B61" s="169"/>
      <c r="C61" s="170"/>
      <c r="D61" s="171" t="s">
        <v>100</v>
      </c>
      <c r="E61" s="172"/>
      <c r="F61" s="172"/>
      <c r="G61" s="172"/>
      <c r="H61" s="172"/>
      <c r="I61" s="173"/>
      <c r="J61" s="174">
        <f>J100</f>
        <v>0</v>
      </c>
      <c r="K61" s="175"/>
    </row>
    <row r="62" s="9" customFormat="1" ht="19.92" customHeight="1">
      <c r="B62" s="176"/>
      <c r="C62" s="177"/>
      <c r="D62" s="178" t="s">
        <v>101</v>
      </c>
      <c r="E62" s="179"/>
      <c r="F62" s="179"/>
      <c r="G62" s="179"/>
      <c r="H62" s="179"/>
      <c r="I62" s="180"/>
      <c r="J62" s="181">
        <f>J101</f>
        <v>0</v>
      </c>
      <c r="K62" s="182"/>
    </row>
    <row r="63" s="9" customFormat="1" ht="19.92" customHeight="1">
      <c r="B63" s="176"/>
      <c r="C63" s="177"/>
      <c r="D63" s="178" t="s">
        <v>102</v>
      </c>
      <c r="E63" s="179"/>
      <c r="F63" s="179"/>
      <c r="G63" s="179"/>
      <c r="H63" s="179"/>
      <c r="I63" s="180"/>
      <c r="J63" s="181">
        <f>J116</f>
        <v>0</v>
      </c>
      <c r="K63" s="182"/>
    </row>
    <row r="64" s="9" customFormat="1" ht="19.92" customHeight="1">
      <c r="B64" s="176"/>
      <c r="C64" s="177"/>
      <c r="D64" s="178" t="s">
        <v>103</v>
      </c>
      <c r="E64" s="179"/>
      <c r="F64" s="179"/>
      <c r="G64" s="179"/>
      <c r="H64" s="179"/>
      <c r="I64" s="180"/>
      <c r="J64" s="181">
        <f>J129</f>
        <v>0</v>
      </c>
      <c r="K64" s="182"/>
    </row>
    <row r="65" s="9" customFormat="1" ht="19.92" customHeight="1">
      <c r="B65" s="176"/>
      <c r="C65" s="177"/>
      <c r="D65" s="178" t="s">
        <v>104</v>
      </c>
      <c r="E65" s="179"/>
      <c r="F65" s="179"/>
      <c r="G65" s="179"/>
      <c r="H65" s="179"/>
      <c r="I65" s="180"/>
      <c r="J65" s="181">
        <f>J347</f>
        <v>0</v>
      </c>
      <c r="K65" s="182"/>
    </row>
    <row r="66" s="9" customFormat="1" ht="19.92" customHeight="1">
      <c r="B66" s="176"/>
      <c r="C66" s="177"/>
      <c r="D66" s="178" t="s">
        <v>105</v>
      </c>
      <c r="E66" s="179"/>
      <c r="F66" s="179"/>
      <c r="G66" s="179"/>
      <c r="H66" s="179"/>
      <c r="I66" s="180"/>
      <c r="J66" s="181">
        <f>J460</f>
        <v>0</v>
      </c>
      <c r="K66" s="182"/>
    </row>
    <row r="67" s="9" customFormat="1" ht="19.92" customHeight="1">
      <c r="B67" s="176"/>
      <c r="C67" s="177"/>
      <c r="D67" s="178" t="s">
        <v>106</v>
      </c>
      <c r="E67" s="179"/>
      <c r="F67" s="179"/>
      <c r="G67" s="179"/>
      <c r="H67" s="179"/>
      <c r="I67" s="180"/>
      <c r="J67" s="181">
        <f>J473</f>
        <v>0</v>
      </c>
      <c r="K67" s="182"/>
    </row>
    <row r="68" s="8" customFormat="1" ht="24.96" customHeight="1">
      <c r="B68" s="169"/>
      <c r="C68" s="170"/>
      <c r="D68" s="171" t="s">
        <v>107</v>
      </c>
      <c r="E68" s="172"/>
      <c r="F68" s="172"/>
      <c r="G68" s="172"/>
      <c r="H68" s="172"/>
      <c r="I68" s="173"/>
      <c r="J68" s="174">
        <f>J476</f>
        <v>0</v>
      </c>
      <c r="K68" s="175"/>
    </row>
    <row r="69" s="9" customFormat="1" ht="19.92" customHeight="1">
      <c r="B69" s="176"/>
      <c r="C69" s="177"/>
      <c r="D69" s="178" t="s">
        <v>108</v>
      </c>
      <c r="E69" s="179"/>
      <c r="F69" s="179"/>
      <c r="G69" s="179"/>
      <c r="H69" s="179"/>
      <c r="I69" s="180"/>
      <c r="J69" s="181">
        <f>J477</f>
        <v>0</v>
      </c>
      <c r="K69" s="182"/>
    </row>
    <row r="70" s="9" customFormat="1" ht="19.92" customHeight="1">
      <c r="B70" s="176"/>
      <c r="C70" s="177"/>
      <c r="D70" s="178" t="s">
        <v>109</v>
      </c>
      <c r="E70" s="179"/>
      <c r="F70" s="179"/>
      <c r="G70" s="179"/>
      <c r="H70" s="179"/>
      <c r="I70" s="180"/>
      <c r="J70" s="181">
        <f>J493</f>
        <v>0</v>
      </c>
      <c r="K70" s="182"/>
    </row>
    <row r="71" s="9" customFormat="1" ht="19.92" customHeight="1">
      <c r="B71" s="176"/>
      <c r="C71" s="177"/>
      <c r="D71" s="178" t="s">
        <v>110</v>
      </c>
      <c r="E71" s="179"/>
      <c r="F71" s="179"/>
      <c r="G71" s="179"/>
      <c r="H71" s="179"/>
      <c r="I71" s="180"/>
      <c r="J71" s="181">
        <f>J506</f>
        <v>0</v>
      </c>
      <c r="K71" s="182"/>
    </row>
    <row r="72" s="9" customFormat="1" ht="19.92" customHeight="1">
      <c r="B72" s="176"/>
      <c r="C72" s="177"/>
      <c r="D72" s="178" t="s">
        <v>111</v>
      </c>
      <c r="E72" s="179"/>
      <c r="F72" s="179"/>
      <c r="G72" s="179"/>
      <c r="H72" s="179"/>
      <c r="I72" s="180"/>
      <c r="J72" s="181">
        <f>J511</f>
        <v>0</v>
      </c>
      <c r="K72" s="182"/>
    </row>
    <row r="73" s="9" customFormat="1" ht="19.92" customHeight="1">
      <c r="B73" s="176"/>
      <c r="C73" s="177"/>
      <c r="D73" s="178" t="s">
        <v>112</v>
      </c>
      <c r="E73" s="179"/>
      <c r="F73" s="179"/>
      <c r="G73" s="179"/>
      <c r="H73" s="179"/>
      <c r="I73" s="180"/>
      <c r="J73" s="181">
        <f>J594</f>
        <v>0</v>
      </c>
      <c r="K73" s="182"/>
    </row>
    <row r="74" s="9" customFormat="1" ht="19.92" customHeight="1">
      <c r="B74" s="176"/>
      <c r="C74" s="177"/>
      <c r="D74" s="178" t="s">
        <v>113</v>
      </c>
      <c r="E74" s="179"/>
      <c r="F74" s="179"/>
      <c r="G74" s="179"/>
      <c r="H74" s="179"/>
      <c r="I74" s="180"/>
      <c r="J74" s="181">
        <f>J609</f>
        <v>0</v>
      </c>
      <c r="K74" s="182"/>
    </row>
    <row r="75" s="9" customFormat="1" ht="19.92" customHeight="1">
      <c r="B75" s="176"/>
      <c r="C75" s="177"/>
      <c r="D75" s="178" t="s">
        <v>114</v>
      </c>
      <c r="E75" s="179"/>
      <c r="F75" s="179"/>
      <c r="G75" s="179"/>
      <c r="H75" s="179"/>
      <c r="I75" s="180"/>
      <c r="J75" s="181">
        <f>J619</f>
        <v>0</v>
      </c>
      <c r="K75" s="182"/>
    </row>
    <row r="76" s="8" customFormat="1" ht="24.96" customHeight="1">
      <c r="B76" s="169"/>
      <c r="C76" s="170"/>
      <c r="D76" s="171" t="s">
        <v>115</v>
      </c>
      <c r="E76" s="172"/>
      <c r="F76" s="172"/>
      <c r="G76" s="172"/>
      <c r="H76" s="172"/>
      <c r="I76" s="173"/>
      <c r="J76" s="174">
        <f>J627</f>
        <v>0</v>
      </c>
      <c r="K76" s="175"/>
    </row>
    <row r="77" s="9" customFormat="1" ht="19.92" customHeight="1">
      <c r="B77" s="176"/>
      <c r="C77" s="177"/>
      <c r="D77" s="178" t="s">
        <v>116</v>
      </c>
      <c r="E77" s="179"/>
      <c r="F77" s="179"/>
      <c r="G77" s="179"/>
      <c r="H77" s="179"/>
      <c r="I77" s="180"/>
      <c r="J77" s="181">
        <f>J628</f>
        <v>0</v>
      </c>
      <c r="K77" s="182"/>
    </row>
    <row r="78" s="1" customFormat="1" ht="21.84" customHeight="1">
      <c r="B78" s="48"/>
      <c r="C78" s="49"/>
      <c r="D78" s="49"/>
      <c r="E78" s="49"/>
      <c r="F78" s="49"/>
      <c r="G78" s="49"/>
      <c r="H78" s="49"/>
      <c r="I78" s="138"/>
      <c r="J78" s="49"/>
      <c r="K78" s="53"/>
    </row>
    <row r="79" s="1" customFormat="1" ht="6.96" customHeight="1">
      <c r="B79" s="69"/>
      <c r="C79" s="70"/>
      <c r="D79" s="70"/>
      <c r="E79" s="70"/>
      <c r="F79" s="70"/>
      <c r="G79" s="70"/>
      <c r="H79" s="70"/>
      <c r="I79" s="160"/>
      <c r="J79" s="70"/>
      <c r="K79" s="71"/>
    </row>
    <row r="83" s="1" customFormat="1" ht="6.96" customHeight="1">
      <c r="B83" s="72"/>
      <c r="C83" s="73"/>
      <c r="D83" s="73"/>
      <c r="E83" s="73"/>
      <c r="F83" s="73"/>
      <c r="G83" s="73"/>
      <c r="H83" s="73"/>
      <c r="I83" s="161"/>
      <c r="J83" s="73"/>
      <c r="K83" s="73"/>
      <c r="L83" s="48"/>
    </row>
    <row r="84" s="1" customFormat="1" ht="36.96" customHeight="1">
      <c r="B84" s="48"/>
      <c r="C84" s="74" t="s">
        <v>117</v>
      </c>
      <c r="I84" s="183"/>
      <c r="L84" s="48"/>
    </row>
    <row r="85" s="1" customFormat="1" ht="6.96" customHeight="1">
      <c r="B85" s="48"/>
      <c r="I85" s="183"/>
      <c r="L85" s="48"/>
    </row>
    <row r="86" s="1" customFormat="1" ht="14.4" customHeight="1">
      <c r="B86" s="48"/>
      <c r="C86" s="76" t="s">
        <v>19</v>
      </c>
      <c r="I86" s="183"/>
      <c r="L86" s="48"/>
    </row>
    <row r="87" s="1" customFormat="1" ht="16.5" customHeight="1">
      <c r="B87" s="48"/>
      <c r="E87" s="184" t="str">
        <f>E7</f>
        <v xml:space="preserve">Zateplení obvodového pláště spojovacího krčku v areálu ZŠ ČSA  v Bohumíně</v>
      </c>
      <c r="F87" s="76"/>
      <c r="G87" s="76"/>
      <c r="H87" s="76"/>
      <c r="I87" s="183"/>
      <c r="L87" s="48"/>
    </row>
    <row r="88">
      <c r="B88" s="30"/>
      <c r="C88" s="76" t="s">
        <v>91</v>
      </c>
      <c r="L88" s="30"/>
    </row>
    <row r="89" s="1" customFormat="1" ht="16.5" customHeight="1">
      <c r="B89" s="48"/>
      <c r="E89" s="184" t="s">
        <v>92</v>
      </c>
      <c r="F89" s="1"/>
      <c r="G89" s="1"/>
      <c r="H89" s="1"/>
      <c r="I89" s="183"/>
      <c r="L89" s="48"/>
    </row>
    <row r="90" s="1" customFormat="1" ht="14.4" customHeight="1">
      <c r="B90" s="48"/>
      <c r="C90" s="76" t="s">
        <v>93</v>
      </c>
      <c r="I90" s="183"/>
      <c r="L90" s="48"/>
    </row>
    <row r="91" s="1" customFormat="1" ht="17.25" customHeight="1">
      <c r="B91" s="48"/>
      <c r="E91" s="79" t="str">
        <f>E11</f>
        <v>001 - Stavební část</v>
      </c>
      <c r="F91" s="1"/>
      <c r="G91" s="1"/>
      <c r="H91" s="1"/>
      <c r="I91" s="183"/>
      <c r="L91" s="48"/>
    </row>
    <row r="92" s="1" customFormat="1" ht="6.96" customHeight="1">
      <c r="B92" s="48"/>
      <c r="I92" s="183"/>
      <c r="L92" s="48"/>
    </row>
    <row r="93" s="1" customFormat="1" ht="18" customHeight="1">
      <c r="B93" s="48"/>
      <c r="C93" s="76" t="s">
        <v>23</v>
      </c>
      <c r="F93" s="185" t="str">
        <f>F14</f>
        <v xml:space="preserve"> </v>
      </c>
      <c r="I93" s="186" t="s">
        <v>25</v>
      </c>
      <c r="J93" s="81" t="str">
        <f>IF(J14="","",J14)</f>
        <v>31. 10. 2018</v>
      </c>
      <c r="L93" s="48"/>
    </row>
    <row r="94" s="1" customFormat="1" ht="6.96" customHeight="1">
      <c r="B94" s="48"/>
      <c r="I94" s="183"/>
      <c r="L94" s="48"/>
    </row>
    <row r="95" s="1" customFormat="1">
      <c r="B95" s="48"/>
      <c r="C95" s="76" t="s">
        <v>27</v>
      </c>
      <c r="F95" s="185" t="str">
        <f>E17</f>
        <v>Město Bohumín - MÚ odbor škoství, kultury a sportu</v>
      </c>
      <c r="I95" s="186" t="s">
        <v>33</v>
      </c>
      <c r="J95" s="185" t="str">
        <f>E23</f>
        <v>RP projekt s.r.o.</v>
      </c>
      <c r="L95" s="48"/>
    </row>
    <row r="96" s="1" customFormat="1" ht="14.4" customHeight="1">
      <c r="B96" s="48"/>
      <c r="C96" s="76" t="s">
        <v>31</v>
      </c>
      <c r="F96" s="185" t="str">
        <f>IF(E20="","",E20)</f>
        <v/>
      </c>
      <c r="I96" s="183"/>
      <c r="L96" s="48"/>
    </row>
    <row r="97" s="1" customFormat="1" ht="10.32" customHeight="1">
      <c r="B97" s="48"/>
      <c r="I97" s="183"/>
      <c r="L97" s="48"/>
    </row>
    <row r="98" s="10" customFormat="1" ht="29.28" customHeight="1">
      <c r="B98" s="187"/>
      <c r="C98" s="188" t="s">
        <v>118</v>
      </c>
      <c r="D98" s="189" t="s">
        <v>56</v>
      </c>
      <c r="E98" s="189" t="s">
        <v>52</v>
      </c>
      <c r="F98" s="189" t="s">
        <v>119</v>
      </c>
      <c r="G98" s="189" t="s">
        <v>120</v>
      </c>
      <c r="H98" s="189" t="s">
        <v>121</v>
      </c>
      <c r="I98" s="190" t="s">
        <v>122</v>
      </c>
      <c r="J98" s="189" t="s">
        <v>97</v>
      </c>
      <c r="K98" s="191" t="s">
        <v>123</v>
      </c>
      <c r="L98" s="187"/>
      <c r="M98" s="94" t="s">
        <v>124</v>
      </c>
      <c r="N98" s="95" t="s">
        <v>41</v>
      </c>
      <c r="O98" s="95" t="s">
        <v>125</v>
      </c>
      <c r="P98" s="95" t="s">
        <v>126</v>
      </c>
      <c r="Q98" s="95" t="s">
        <v>127</v>
      </c>
      <c r="R98" s="95" t="s">
        <v>128</v>
      </c>
      <c r="S98" s="95" t="s">
        <v>129</v>
      </c>
      <c r="T98" s="96" t="s">
        <v>130</v>
      </c>
    </row>
    <row r="99" s="1" customFormat="1" ht="29.28" customHeight="1">
      <c r="B99" s="48"/>
      <c r="C99" s="98" t="s">
        <v>98</v>
      </c>
      <c r="I99" s="183"/>
      <c r="J99" s="192">
        <f>BK99</f>
        <v>0</v>
      </c>
      <c r="L99" s="48"/>
      <c r="M99" s="97"/>
      <c r="N99" s="84"/>
      <c r="O99" s="84"/>
      <c r="P99" s="193">
        <f>P100+P476+P627</f>
        <v>0</v>
      </c>
      <c r="Q99" s="84"/>
      <c r="R99" s="193">
        <f>R100+R476+R627</f>
        <v>54.454362480000007</v>
      </c>
      <c r="S99" s="84"/>
      <c r="T99" s="194">
        <f>T100+T476+T627</f>
        <v>69.725974999999991</v>
      </c>
      <c r="AT99" s="26" t="s">
        <v>70</v>
      </c>
      <c r="AU99" s="26" t="s">
        <v>99</v>
      </c>
      <c r="BK99" s="195">
        <f>BK100+BK476+BK627</f>
        <v>0</v>
      </c>
    </row>
    <row r="100" s="11" customFormat="1" ht="37.44001" customHeight="1">
      <c r="B100" s="196"/>
      <c r="D100" s="197" t="s">
        <v>70</v>
      </c>
      <c r="E100" s="198" t="s">
        <v>131</v>
      </c>
      <c r="F100" s="198" t="s">
        <v>132</v>
      </c>
      <c r="I100" s="199"/>
      <c r="J100" s="200">
        <f>BK100</f>
        <v>0</v>
      </c>
      <c r="L100" s="196"/>
      <c r="M100" s="201"/>
      <c r="N100" s="202"/>
      <c r="O100" s="202"/>
      <c r="P100" s="203">
        <f>P101+P116+P129+P347+P460+P473</f>
        <v>0</v>
      </c>
      <c r="Q100" s="202"/>
      <c r="R100" s="203">
        <f>R101+R116+R129+R347+R460+R473</f>
        <v>52.96041223000001</v>
      </c>
      <c r="S100" s="202"/>
      <c r="T100" s="204">
        <f>T101+T116+T129+T347+T460+T473</f>
        <v>66.68676099999999</v>
      </c>
      <c r="AR100" s="197" t="s">
        <v>77</v>
      </c>
      <c r="AT100" s="205" t="s">
        <v>70</v>
      </c>
      <c r="AU100" s="205" t="s">
        <v>71</v>
      </c>
      <c r="AY100" s="197" t="s">
        <v>133</v>
      </c>
      <c r="BK100" s="206">
        <f>BK101+BK116+BK129+BK347+BK460+BK473</f>
        <v>0</v>
      </c>
    </row>
    <row r="101" s="11" customFormat="1" ht="19.92" customHeight="1">
      <c r="B101" s="196"/>
      <c r="D101" s="197" t="s">
        <v>70</v>
      </c>
      <c r="E101" s="207" t="s">
        <v>77</v>
      </c>
      <c r="F101" s="207" t="s">
        <v>134</v>
      </c>
      <c r="I101" s="199"/>
      <c r="J101" s="208">
        <f>BK101</f>
        <v>0</v>
      </c>
      <c r="L101" s="196"/>
      <c r="M101" s="201"/>
      <c r="N101" s="202"/>
      <c r="O101" s="202"/>
      <c r="P101" s="203">
        <f>SUM(P102:P115)</f>
        <v>0</v>
      </c>
      <c r="Q101" s="202"/>
      <c r="R101" s="203">
        <f>SUM(R102:R115)</f>
        <v>0</v>
      </c>
      <c r="S101" s="202"/>
      <c r="T101" s="204">
        <f>SUM(T102:T115)</f>
        <v>22.869480000000003</v>
      </c>
      <c r="AR101" s="197" t="s">
        <v>77</v>
      </c>
      <c r="AT101" s="205" t="s">
        <v>70</v>
      </c>
      <c r="AU101" s="205" t="s">
        <v>77</v>
      </c>
      <c r="AY101" s="197" t="s">
        <v>133</v>
      </c>
      <c r="BK101" s="206">
        <f>SUM(BK102:BK115)</f>
        <v>0</v>
      </c>
    </row>
    <row r="102" s="1" customFormat="1" ht="25.5" customHeight="1">
      <c r="B102" s="209"/>
      <c r="C102" s="210" t="s">
        <v>77</v>
      </c>
      <c r="D102" s="210" t="s">
        <v>135</v>
      </c>
      <c r="E102" s="211" t="s">
        <v>136</v>
      </c>
      <c r="F102" s="212" t="s">
        <v>137</v>
      </c>
      <c r="G102" s="213" t="s">
        <v>138</v>
      </c>
      <c r="H102" s="214">
        <v>66.004999999999995</v>
      </c>
      <c r="I102" s="215"/>
      <c r="J102" s="216">
        <f>ROUND(I102*H102,2)</f>
        <v>0</v>
      </c>
      <c r="K102" s="212" t="s">
        <v>139</v>
      </c>
      <c r="L102" s="48"/>
      <c r="M102" s="217" t="s">
        <v>5</v>
      </c>
      <c r="N102" s="218" t="s">
        <v>42</v>
      </c>
      <c r="O102" s="49"/>
      <c r="P102" s="219">
        <f>O102*H102</f>
        <v>0</v>
      </c>
      <c r="Q102" s="219">
        <v>0</v>
      </c>
      <c r="R102" s="219">
        <f>Q102*H102</f>
        <v>0</v>
      </c>
      <c r="S102" s="219">
        <v>0.126</v>
      </c>
      <c r="T102" s="220">
        <f>S102*H102</f>
        <v>8.31663</v>
      </c>
      <c r="AR102" s="26" t="s">
        <v>140</v>
      </c>
      <c r="AT102" s="26" t="s">
        <v>135</v>
      </c>
      <c r="AU102" s="26" t="s">
        <v>79</v>
      </c>
      <c r="AY102" s="26" t="s">
        <v>133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6" t="s">
        <v>77</v>
      </c>
      <c r="BK102" s="221">
        <f>ROUND(I102*H102,2)</f>
        <v>0</v>
      </c>
      <c r="BL102" s="26" t="s">
        <v>140</v>
      </c>
      <c r="BM102" s="26" t="s">
        <v>141</v>
      </c>
    </row>
    <row r="103" s="1" customFormat="1">
      <c r="B103" s="48"/>
      <c r="D103" s="222" t="s">
        <v>142</v>
      </c>
      <c r="F103" s="223" t="s">
        <v>143</v>
      </c>
      <c r="I103" s="183"/>
      <c r="L103" s="48"/>
      <c r="M103" s="224"/>
      <c r="N103" s="49"/>
      <c r="O103" s="49"/>
      <c r="P103" s="49"/>
      <c r="Q103" s="49"/>
      <c r="R103" s="49"/>
      <c r="S103" s="49"/>
      <c r="T103" s="87"/>
      <c r="AT103" s="26" t="s">
        <v>142</v>
      </c>
      <c r="AU103" s="26" t="s">
        <v>79</v>
      </c>
    </row>
    <row r="104" s="1" customFormat="1">
      <c r="B104" s="48"/>
      <c r="D104" s="222" t="s">
        <v>144</v>
      </c>
      <c r="F104" s="225" t="s">
        <v>145</v>
      </c>
      <c r="I104" s="183"/>
      <c r="L104" s="48"/>
      <c r="M104" s="224"/>
      <c r="N104" s="49"/>
      <c r="O104" s="49"/>
      <c r="P104" s="49"/>
      <c r="Q104" s="49"/>
      <c r="R104" s="49"/>
      <c r="S104" s="49"/>
      <c r="T104" s="87"/>
      <c r="AT104" s="26" t="s">
        <v>144</v>
      </c>
      <c r="AU104" s="26" t="s">
        <v>79</v>
      </c>
    </row>
    <row r="105" s="12" customFormat="1">
      <c r="B105" s="226"/>
      <c r="D105" s="222" t="s">
        <v>146</v>
      </c>
      <c r="E105" s="227" t="s">
        <v>5</v>
      </c>
      <c r="F105" s="228" t="s">
        <v>147</v>
      </c>
      <c r="H105" s="227" t="s">
        <v>5</v>
      </c>
      <c r="I105" s="229"/>
      <c r="L105" s="226"/>
      <c r="M105" s="230"/>
      <c r="N105" s="231"/>
      <c r="O105" s="231"/>
      <c r="P105" s="231"/>
      <c r="Q105" s="231"/>
      <c r="R105" s="231"/>
      <c r="S105" s="231"/>
      <c r="T105" s="232"/>
      <c r="AT105" s="227" t="s">
        <v>146</v>
      </c>
      <c r="AU105" s="227" t="s">
        <v>79</v>
      </c>
      <c r="AV105" s="12" t="s">
        <v>77</v>
      </c>
      <c r="AW105" s="12" t="s">
        <v>35</v>
      </c>
      <c r="AX105" s="12" t="s">
        <v>71</v>
      </c>
      <c r="AY105" s="227" t="s">
        <v>133</v>
      </c>
    </row>
    <row r="106" s="13" customFormat="1">
      <c r="B106" s="233"/>
      <c r="D106" s="222" t="s">
        <v>146</v>
      </c>
      <c r="E106" s="234" t="s">
        <v>5</v>
      </c>
      <c r="F106" s="235" t="s">
        <v>148</v>
      </c>
      <c r="H106" s="236">
        <v>47.494999999999997</v>
      </c>
      <c r="I106" s="237"/>
      <c r="L106" s="233"/>
      <c r="M106" s="238"/>
      <c r="N106" s="239"/>
      <c r="O106" s="239"/>
      <c r="P106" s="239"/>
      <c r="Q106" s="239"/>
      <c r="R106" s="239"/>
      <c r="S106" s="239"/>
      <c r="T106" s="240"/>
      <c r="AT106" s="234" t="s">
        <v>146</v>
      </c>
      <c r="AU106" s="234" t="s">
        <v>79</v>
      </c>
      <c r="AV106" s="13" t="s">
        <v>79</v>
      </c>
      <c r="AW106" s="13" t="s">
        <v>35</v>
      </c>
      <c r="AX106" s="13" t="s">
        <v>71</v>
      </c>
      <c r="AY106" s="234" t="s">
        <v>133</v>
      </c>
    </row>
    <row r="107" s="13" customFormat="1">
      <c r="B107" s="233"/>
      <c r="D107" s="222" t="s">
        <v>146</v>
      </c>
      <c r="E107" s="234" t="s">
        <v>5</v>
      </c>
      <c r="F107" s="235" t="s">
        <v>149</v>
      </c>
      <c r="H107" s="236">
        <v>18.510000000000002</v>
      </c>
      <c r="I107" s="237"/>
      <c r="L107" s="233"/>
      <c r="M107" s="238"/>
      <c r="N107" s="239"/>
      <c r="O107" s="239"/>
      <c r="P107" s="239"/>
      <c r="Q107" s="239"/>
      <c r="R107" s="239"/>
      <c r="S107" s="239"/>
      <c r="T107" s="240"/>
      <c r="AT107" s="234" t="s">
        <v>146</v>
      </c>
      <c r="AU107" s="234" t="s">
        <v>79</v>
      </c>
      <c r="AV107" s="13" t="s">
        <v>79</v>
      </c>
      <c r="AW107" s="13" t="s">
        <v>35</v>
      </c>
      <c r="AX107" s="13" t="s">
        <v>71</v>
      </c>
      <c r="AY107" s="234" t="s">
        <v>133</v>
      </c>
    </row>
    <row r="108" s="14" customFormat="1">
      <c r="B108" s="241"/>
      <c r="D108" s="222" t="s">
        <v>146</v>
      </c>
      <c r="E108" s="242" t="s">
        <v>5</v>
      </c>
      <c r="F108" s="243" t="s">
        <v>150</v>
      </c>
      <c r="H108" s="244">
        <v>66.004999999999995</v>
      </c>
      <c r="I108" s="245"/>
      <c r="L108" s="241"/>
      <c r="M108" s="246"/>
      <c r="N108" s="247"/>
      <c r="O108" s="247"/>
      <c r="P108" s="247"/>
      <c r="Q108" s="247"/>
      <c r="R108" s="247"/>
      <c r="S108" s="247"/>
      <c r="T108" s="248"/>
      <c r="AT108" s="242" t="s">
        <v>146</v>
      </c>
      <c r="AU108" s="242" t="s">
        <v>79</v>
      </c>
      <c r="AV108" s="14" t="s">
        <v>140</v>
      </c>
      <c r="AW108" s="14" t="s">
        <v>35</v>
      </c>
      <c r="AX108" s="14" t="s">
        <v>77</v>
      </c>
      <c r="AY108" s="242" t="s">
        <v>133</v>
      </c>
    </row>
    <row r="109" s="1" customFormat="1" ht="25.5" customHeight="1">
      <c r="B109" s="209"/>
      <c r="C109" s="210" t="s">
        <v>79</v>
      </c>
      <c r="D109" s="210" t="s">
        <v>135</v>
      </c>
      <c r="E109" s="211" t="s">
        <v>151</v>
      </c>
      <c r="F109" s="212" t="s">
        <v>152</v>
      </c>
      <c r="G109" s="213" t="s">
        <v>138</v>
      </c>
      <c r="H109" s="214">
        <v>85.605000000000004</v>
      </c>
      <c r="I109" s="215"/>
      <c r="J109" s="216">
        <f>ROUND(I109*H109,2)</f>
        <v>0</v>
      </c>
      <c r="K109" s="212" t="s">
        <v>139</v>
      </c>
      <c r="L109" s="48"/>
      <c r="M109" s="217" t="s">
        <v>5</v>
      </c>
      <c r="N109" s="218" t="s">
        <v>42</v>
      </c>
      <c r="O109" s="49"/>
      <c r="P109" s="219">
        <f>O109*H109</f>
        <v>0</v>
      </c>
      <c r="Q109" s="219">
        <v>0</v>
      </c>
      <c r="R109" s="219">
        <f>Q109*H109</f>
        <v>0</v>
      </c>
      <c r="S109" s="219">
        <v>0.17000000000000001</v>
      </c>
      <c r="T109" s="220">
        <f>S109*H109</f>
        <v>14.552850000000001</v>
      </c>
      <c r="AR109" s="26" t="s">
        <v>140</v>
      </c>
      <c r="AT109" s="26" t="s">
        <v>135</v>
      </c>
      <c r="AU109" s="26" t="s">
        <v>79</v>
      </c>
      <c r="AY109" s="26" t="s">
        <v>133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6" t="s">
        <v>77</v>
      </c>
      <c r="BK109" s="221">
        <f>ROUND(I109*H109,2)</f>
        <v>0</v>
      </c>
      <c r="BL109" s="26" t="s">
        <v>140</v>
      </c>
      <c r="BM109" s="26" t="s">
        <v>153</v>
      </c>
    </row>
    <row r="110" s="1" customFormat="1">
      <c r="B110" s="48"/>
      <c r="D110" s="222" t="s">
        <v>142</v>
      </c>
      <c r="F110" s="223" t="s">
        <v>154</v>
      </c>
      <c r="I110" s="183"/>
      <c r="L110" s="48"/>
      <c r="M110" s="224"/>
      <c r="N110" s="49"/>
      <c r="O110" s="49"/>
      <c r="P110" s="49"/>
      <c r="Q110" s="49"/>
      <c r="R110" s="49"/>
      <c r="S110" s="49"/>
      <c r="T110" s="87"/>
      <c r="AT110" s="26" t="s">
        <v>142</v>
      </c>
      <c r="AU110" s="26" t="s">
        <v>79</v>
      </c>
    </row>
    <row r="111" s="12" customFormat="1">
      <c r="B111" s="226"/>
      <c r="D111" s="222" t="s">
        <v>146</v>
      </c>
      <c r="E111" s="227" t="s">
        <v>5</v>
      </c>
      <c r="F111" s="228" t="s">
        <v>155</v>
      </c>
      <c r="H111" s="227" t="s">
        <v>5</v>
      </c>
      <c r="I111" s="229"/>
      <c r="L111" s="226"/>
      <c r="M111" s="230"/>
      <c r="N111" s="231"/>
      <c r="O111" s="231"/>
      <c r="P111" s="231"/>
      <c r="Q111" s="231"/>
      <c r="R111" s="231"/>
      <c r="S111" s="231"/>
      <c r="T111" s="232"/>
      <c r="AT111" s="227" t="s">
        <v>146</v>
      </c>
      <c r="AU111" s="227" t="s">
        <v>79</v>
      </c>
      <c r="AV111" s="12" t="s">
        <v>77</v>
      </c>
      <c r="AW111" s="12" t="s">
        <v>35</v>
      </c>
      <c r="AX111" s="12" t="s">
        <v>71</v>
      </c>
      <c r="AY111" s="227" t="s">
        <v>133</v>
      </c>
    </row>
    <row r="112" s="13" customFormat="1">
      <c r="B112" s="233"/>
      <c r="D112" s="222" t="s">
        <v>146</v>
      </c>
      <c r="E112" s="234" t="s">
        <v>5</v>
      </c>
      <c r="F112" s="235" t="s">
        <v>156</v>
      </c>
      <c r="H112" s="236">
        <v>66.004999999999995</v>
      </c>
      <c r="I112" s="237"/>
      <c r="L112" s="233"/>
      <c r="M112" s="238"/>
      <c r="N112" s="239"/>
      <c r="O112" s="239"/>
      <c r="P112" s="239"/>
      <c r="Q112" s="239"/>
      <c r="R112" s="239"/>
      <c r="S112" s="239"/>
      <c r="T112" s="240"/>
      <c r="AT112" s="234" t="s">
        <v>146</v>
      </c>
      <c r="AU112" s="234" t="s">
        <v>79</v>
      </c>
      <c r="AV112" s="13" t="s">
        <v>79</v>
      </c>
      <c r="AW112" s="13" t="s">
        <v>35</v>
      </c>
      <c r="AX112" s="13" t="s">
        <v>71</v>
      </c>
      <c r="AY112" s="234" t="s">
        <v>133</v>
      </c>
    </row>
    <row r="113" s="12" customFormat="1">
      <c r="B113" s="226"/>
      <c r="D113" s="222" t="s">
        <v>146</v>
      </c>
      <c r="E113" s="227" t="s">
        <v>5</v>
      </c>
      <c r="F113" s="228" t="s">
        <v>157</v>
      </c>
      <c r="H113" s="227" t="s">
        <v>5</v>
      </c>
      <c r="I113" s="229"/>
      <c r="L113" s="226"/>
      <c r="M113" s="230"/>
      <c r="N113" s="231"/>
      <c r="O113" s="231"/>
      <c r="P113" s="231"/>
      <c r="Q113" s="231"/>
      <c r="R113" s="231"/>
      <c r="S113" s="231"/>
      <c r="T113" s="232"/>
      <c r="AT113" s="227" t="s">
        <v>146</v>
      </c>
      <c r="AU113" s="227" t="s">
        <v>79</v>
      </c>
      <c r="AV113" s="12" t="s">
        <v>77</v>
      </c>
      <c r="AW113" s="12" t="s">
        <v>35</v>
      </c>
      <c r="AX113" s="12" t="s">
        <v>71</v>
      </c>
      <c r="AY113" s="227" t="s">
        <v>133</v>
      </c>
    </row>
    <row r="114" s="13" customFormat="1">
      <c r="B114" s="233"/>
      <c r="D114" s="222" t="s">
        <v>146</v>
      </c>
      <c r="E114" s="234" t="s">
        <v>5</v>
      </c>
      <c r="F114" s="235" t="s">
        <v>158</v>
      </c>
      <c r="H114" s="236">
        <v>19.600000000000001</v>
      </c>
      <c r="I114" s="237"/>
      <c r="L114" s="233"/>
      <c r="M114" s="238"/>
      <c r="N114" s="239"/>
      <c r="O114" s="239"/>
      <c r="P114" s="239"/>
      <c r="Q114" s="239"/>
      <c r="R114" s="239"/>
      <c r="S114" s="239"/>
      <c r="T114" s="240"/>
      <c r="AT114" s="234" t="s">
        <v>146</v>
      </c>
      <c r="AU114" s="234" t="s">
        <v>79</v>
      </c>
      <c r="AV114" s="13" t="s">
        <v>79</v>
      </c>
      <c r="AW114" s="13" t="s">
        <v>35</v>
      </c>
      <c r="AX114" s="13" t="s">
        <v>71</v>
      </c>
      <c r="AY114" s="234" t="s">
        <v>133</v>
      </c>
    </row>
    <row r="115" s="14" customFormat="1">
      <c r="B115" s="241"/>
      <c r="D115" s="222" t="s">
        <v>146</v>
      </c>
      <c r="E115" s="242" t="s">
        <v>5</v>
      </c>
      <c r="F115" s="243" t="s">
        <v>150</v>
      </c>
      <c r="H115" s="244">
        <v>85.605000000000004</v>
      </c>
      <c r="I115" s="245"/>
      <c r="L115" s="241"/>
      <c r="M115" s="246"/>
      <c r="N115" s="247"/>
      <c r="O115" s="247"/>
      <c r="P115" s="247"/>
      <c r="Q115" s="247"/>
      <c r="R115" s="247"/>
      <c r="S115" s="247"/>
      <c r="T115" s="248"/>
      <c r="AT115" s="242" t="s">
        <v>146</v>
      </c>
      <c r="AU115" s="242" t="s">
        <v>79</v>
      </c>
      <c r="AV115" s="14" t="s">
        <v>140</v>
      </c>
      <c r="AW115" s="14" t="s">
        <v>35</v>
      </c>
      <c r="AX115" s="14" t="s">
        <v>77</v>
      </c>
      <c r="AY115" s="242" t="s">
        <v>133</v>
      </c>
    </row>
    <row r="116" s="11" customFormat="1" ht="29.88" customHeight="1">
      <c r="B116" s="196"/>
      <c r="D116" s="197" t="s">
        <v>70</v>
      </c>
      <c r="E116" s="207" t="s">
        <v>159</v>
      </c>
      <c r="F116" s="207" t="s">
        <v>160</v>
      </c>
      <c r="I116" s="199"/>
      <c r="J116" s="208">
        <f>BK116</f>
        <v>0</v>
      </c>
      <c r="L116" s="196"/>
      <c r="M116" s="201"/>
      <c r="N116" s="202"/>
      <c r="O116" s="202"/>
      <c r="P116" s="203">
        <f>SUM(P117:P128)</f>
        <v>0</v>
      </c>
      <c r="Q116" s="202"/>
      <c r="R116" s="203">
        <f>SUM(R117:R128)</f>
        <v>10.409029</v>
      </c>
      <c r="S116" s="202"/>
      <c r="T116" s="204">
        <f>SUM(T117:T128)</f>
        <v>0</v>
      </c>
      <c r="AR116" s="197" t="s">
        <v>77</v>
      </c>
      <c r="AT116" s="205" t="s">
        <v>70</v>
      </c>
      <c r="AU116" s="205" t="s">
        <v>77</v>
      </c>
      <c r="AY116" s="197" t="s">
        <v>133</v>
      </c>
      <c r="BK116" s="206">
        <f>SUM(BK117:BK128)</f>
        <v>0</v>
      </c>
    </row>
    <row r="117" s="1" customFormat="1" ht="16.5" customHeight="1">
      <c r="B117" s="209"/>
      <c r="C117" s="210" t="s">
        <v>161</v>
      </c>
      <c r="D117" s="210" t="s">
        <v>135</v>
      </c>
      <c r="E117" s="211" t="s">
        <v>162</v>
      </c>
      <c r="F117" s="212" t="s">
        <v>163</v>
      </c>
      <c r="G117" s="213" t="s">
        <v>138</v>
      </c>
      <c r="H117" s="214">
        <v>66.004999999999995</v>
      </c>
      <c r="I117" s="215"/>
      <c r="J117" s="216">
        <f>ROUND(I117*H117,2)</f>
        <v>0</v>
      </c>
      <c r="K117" s="212" t="s">
        <v>139</v>
      </c>
      <c r="L117" s="48"/>
      <c r="M117" s="217" t="s">
        <v>5</v>
      </c>
      <c r="N117" s="218" t="s">
        <v>42</v>
      </c>
      <c r="O117" s="49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AR117" s="26" t="s">
        <v>140</v>
      </c>
      <c r="AT117" s="26" t="s">
        <v>135</v>
      </c>
      <c r="AU117" s="26" t="s">
        <v>79</v>
      </c>
      <c r="AY117" s="26" t="s">
        <v>133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6" t="s">
        <v>77</v>
      </c>
      <c r="BK117" s="221">
        <f>ROUND(I117*H117,2)</f>
        <v>0</v>
      </c>
      <c r="BL117" s="26" t="s">
        <v>140</v>
      </c>
      <c r="BM117" s="26" t="s">
        <v>164</v>
      </c>
    </row>
    <row r="118" s="1" customFormat="1">
      <c r="B118" s="48"/>
      <c r="D118" s="222" t="s">
        <v>142</v>
      </c>
      <c r="F118" s="223" t="s">
        <v>165</v>
      </c>
      <c r="I118" s="183"/>
      <c r="L118" s="48"/>
      <c r="M118" s="224"/>
      <c r="N118" s="49"/>
      <c r="O118" s="49"/>
      <c r="P118" s="49"/>
      <c r="Q118" s="49"/>
      <c r="R118" s="49"/>
      <c r="S118" s="49"/>
      <c r="T118" s="87"/>
      <c r="AT118" s="26" t="s">
        <v>142</v>
      </c>
      <c r="AU118" s="26" t="s">
        <v>79</v>
      </c>
    </row>
    <row r="119" s="1" customFormat="1" ht="25.5" customHeight="1">
      <c r="B119" s="209"/>
      <c r="C119" s="210" t="s">
        <v>140</v>
      </c>
      <c r="D119" s="210" t="s">
        <v>135</v>
      </c>
      <c r="E119" s="211" t="s">
        <v>166</v>
      </c>
      <c r="F119" s="212" t="s">
        <v>167</v>
      </c>
      <c r="G119" s="213" t="s">
        <v>138</v>
      </c>
      <c r="H119" s="214">
        <v>66.004999999999995</v>
      </c>
      <c r="I119" s="215"/>
      <c r="J119" s="216">
        <f>ROUND(I119*H119,2)</f>
        <v>0</v>
      </c>
      <c r="K119" s="212" t="s">
        <v>139</v>
      </c>
      <c r="L119" s="48"/>
      <c r="M119" s="217" t="s">
        <v>5</v>
      </c>
      <c r="N119" s="218" t="s">
        <v>42</v>
      </c>
      <c r="O119" s="49"/>
      <c r="P119" s="219">
        <f>O119*H119</f>
        <v>0</v>
      </c>
      <c r="Q119" s="219">
        <v>0.10100000000000001</v>
      </c>
      <c r="R119" s="219">
        <f>Q119*H119</f>
        <v>6.6665049999999999</v>
      </c>
      <c r="S119" s="219">
        <v>0</v>
      </c>
      <c r="T119" s="220">
        <f>S119*H119</f>
        <v>0</v>
      </c>
      <c r="AR119" s="26" t="s">
        <v>140</v>
      </c>
      <c r="AT119" s="26" t="s">
        <v>135</v>
      </c>
      <c r="AU119" s="26" t="s">
        <v>79</v>
      </c>
      <c r="AY119" s="26" t="s">
        <v>133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6" t="s">
        <v>77</v>
      </c>
      <c r="BK119" s="221">
        <f>ROUND(I119*H119,2)</f>
        <v>0</v>
      </c>
      <c r="BL119" s="26" t="s">
        <v>140</v>
      </c>
      <c r="BM119" s="26" t="s">
        <v>168</v>
      </c>
    </row>
    <row r="120" s="1" customFormat="1">
      <c r="B120" s="48"/>
      <c r="D120" s="222" t="s">
        <v>142</v>
      </c>
      <c r="F120" s="223" t="s">
        <v>169</v>
      </c>
      <c r="I120" s="183"/>
      <c r="L120" s="48"/>
      <c r="M120" s="224"/>
      <c r="N120" s="49"/>
      <c r="O120" s="49"/>
      <c r="P120" s="49"/>
      <c r="Q120" s="49"/>
      <c r="R120" s="49"/>
      <c r="S120" s="49"/>
      <c r="T120" s="87"/>
      <c r="AT120" s="26" t="s">
        <v>142</v>
      </c>
      <c r="AU120" s="26" t="s">
        <v>79</v>
      </c>
    </row>
    <row r="121" s="1" customFormat="1">
      <c r="B121" s="48"/>
      <c r="D121" s="222" t="s">
        <v>144</v>
      </c>
      <c r="F121" s="225" t="s">
        <v>145</v>
      </c>
      <c r="I121" s="183"/>
      <c r="L121" s="48"/>
      <c r="M121" s="224"/>
      <c r="N121" s="49"/>
      <c r="O121" s="49"/>
      <c r="P121" s="49"/>
      <c r="Q121" s="49"/>
      <c r="R121" s="49"/>
      <c r="S121" s="49"/>
      <c r="T121" s="87"/>
      <c r="AT121" s="26" t="s">
        <v>144</v>
      </c>
      <c r="AU121" s="26" t="s">
        <v>79</v>
      </c>
    </row>
    <row r="122" s="12" customFormat="1">
      <c r="B122" s="226"/>
      <c r="D122" s="222" t="s">
        <v>146</v>
      </c>
      <c r="E122" s="227" t="s">
        <v>5</v>
      </c>
      <c r="F122" s="228" t="s">
        <v>170</v>
      </c>
      <c r="H122" s="227" t="s">
        <v>5</v>
      </c>
      <c r="I122" s="229"/>
      <c r="L122" s="226"/>
      <c r="M122" s="230"/>
      <c r="N122" s="231"/>
      <c r="O122" s="231"/>
      <c r="P122" s="231"/>
      <c r="Q122" s="231"/>
      <c r="R122" s="231"/>
      <c r="S122" s="231"/>
      <c r="T122" s="232"/>
      <c r="AT122" s="227" t="s">
        <v>146</v>
      </c>
      <c r="AU122" s="227" t="s">
        <v>79</v>
      </c>
      <c r="AV122" s="12" t="s">
        <v>77</v>
      </c>
      <c r="AW122" s="12" t="s">
        <v>35</v>
      </c>
      <c r="AX122" s="12" t="s">
        <v>71</v>
      </c>
      <c r="AY122" s="227" t="s">
        <v>133</v>
      </c>
    </row>
    <row r="123" s="13" customFormat="1">
      <c r="B123" s="233"/>
      <c r="D123" s="222" t="s">
        <v>146</v>
      </c>
      <c r="E123" s="234" t="s">
        <v>5</v>
      </c>
      <c r="F123" s="235" t="s">
        <v>156</v>
      </c>
      <c r="H123" s="236">
        <v>66.004999999999995</v>
      </c>
      <c r="I123" s="237"/>
      <c r="L123" s="233"/>
      <c r="M123" s="238"/>
      <c r="N123" s="239"/>
      <c r="O123" s="239"/>
      <c r="P123" s="239"/>
      <c r="Q123" s="239"/>
      <c r="R123" s="239"/>
      <c r="S123" s="239"/>
      <c r="T123" s="240"/>
      <c r="AT123" s="234" t="s">
        <v>146</v>
      </c>
      <c r="AU123" s="234" t="s">
        <v>79</v>
      </c>
      <c r="AV123" s="13" t="s">
        <v>79</v>
      </c>
      <c r="AW123" s="13" t="s">
        <v>35</v>
      </c>
      <c r="AX123" s="13" t="s">
        <v>77</v>
      </c>
      <c r="AY123" s="234" t="s">
        <v>133</v>
      </c>
    </row>
    <row r="124" s="1" customFormat="1" ht="16.5" customHeight="1">
      <c r="B124" s="209"/>
      <c r="C124" s="249" t="s">
        <v>159</v>
      </c>
      <c r="D124" s="249" t="s">
        <v>171</v>
      </c>
      <c r="E124" s="250" t="s">
        <v>172</v>
      </c>
      <c r="F124" s="251" t="s">
        <v>173</v>
      </c>
      <c r="G124" s="252" t="s">
        <v>138</v>
      </c>
      <c r="H124" s="253">
        <v>34.652999999999999</v>
      </c>
      <c r="I124" s="254"/>
      <c r="J124" s="255">
        <f>ROUND(I124*H124,2)</f>
        <v>0</v>
      </c>
      <c r="K124" s="251" t="s">
        <v>139</v>
      </c>
      <c r="L124" s="256"/>
      <c r="M124" s="257" t="s">
        <v>5</v>
      </c>
      <c r="N124" s="258" t="s">
        <v>42</v>
      </c>
      <c r="O124" s="49"/>
      <c r="P124" s="219">
        <f>O124*H124</f>
        <v>0</v>
      </c>
      <c r="Q124" s="219">
        <v>0.108</v>
      </c>
      <c r="R124" s="219">
        <f>Q124*H124</f>
        <v>3.742524</v>
      </c>
      <c r="S124" s="219">
        <v>0</v>
      </c>
      <c r="T124" s="220">
        <f>S124*H124</f>
        <v>0</v>
      </c>
      <c r="AR124" s="26" t="s">
        <v>174</v>
      </c>
      <c r="AT124" s="26" t="s">
        <v>171</v>
      </c>
      <c r="AU124" s="26" t="s">
        <v>79</v>
      </c>
      <c r="AY124" s="26" t="s">
        <v>133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6" t="s">
        <v>77</v>
      </c>
      <c r="BK124" s="221">
        <f>ROUND(I124*H124,2)</f>
        <v>0</v>
      </c>
      <c r="BL124" s="26" t="s">
        <v>140</v>
      </c>
      <c r="BM124" s="26" t="s">
        <v>175</v>
      </c>
    </row>
    <row r="125" s="1" customFormat="1">
      <c r="B125" s="48"/>
      <c r="D125" s="222" t="s">
        <v>142</v>
      </c>
      <c r="F125" s="223" t="s">
        <v>173</v>
      </c>
      <c r="I125" s="183"/>
      <c r="L125" s="48"/>
      <c r="M125" s="224"/>
      <c r="N125" s="49"/>
      <c r="O125" s="49"/>
      <c r="P125" s="49"/>
      <c r="Q125" s="49"/>
      <c r="R125" s="49"/>
      <c r="S125" s="49"/>
      <c r="T125" s="87"/>
      <c r="AT125" s="26" t="s">
        <v>142</v>
      </c>
      <c r="AU125" s="26" t="s">
        <v>79</v>
      </c>
    </row>
    <row r="126" s="12" customFormat="1">
      <c r="B126" s="226"/>
      <c r="D126" s="222" t="s">
        <v>146</v>
      </c>
      <c r="E126" s="227" t="s">
        <v>5</v>
      </c>
      <c r="F126" s="228" t="s">
        <v>176</v>
      </c>
      <c r="H126" s="227" t="s">
        <v>5</v>
      </c>
      <c r="I126" s="229"/>
      <c r="L126" s="226"/>
      <c r="M126" s="230"/>
      <c r="N126" s="231"/>
      <c r="O126" s="231"/>
      <c r="P126" s="231"/>
      <c r="Q126" s="231"/>
      <c r="R126" s="231"/>
      <c r="S126" s="231"/>
      <c r="T126" s="232"/>
      <c r="AT126" s="227" t="s">
        <v>146</v>
      </c>
      <c r="AU126" s="227" t="s">
        <v>79</v>
      </c>
      <c r="AV126" s="12" t="s">
        <v>77</v>
      </c>
      <c r="AW126" s="12" t="s">
        <v>35</v>
      </c>
      <c r="AX126" s="12" t="s">
        <v>71</v>
      </c>
      <c r="AY126" s="227" t="s">
        <v>133</v>
      </c>
    </row>
    <row r="127" s="13" customFormat="1">
      <c r="B127" s="233"/>
      <c r="D127" s="222" t="s">
        <v>146</v>
      </c>
      <c r="E127" s="234" t="s">
        <v>5</v>
      </c>
      <c r="F127" s="235" t="s">
        <v>177</v>
      </c>
      <c r="H127" s="236">
        <v>33.003</v>
      </c>
      <c r="I127" s="237"/>
      <c r="L127" s="233"/>
      <c r="M127" s="238"/>
      <c r="N127" s="239"/>
      <c r="O127" s="239"/>
      <c r="P127" s="239"/>
      <c r="Q127" s="239"/>
      <c r="R127" s="239"/>
      <c r="S127" s="239"/>
      <c r="T127" s="240"/>
      <c r="AT127" s="234" t="s">
        <v>146</v>
      </c>
      <c r="AU127" s="234" t="s">
        <v>79</v>
      </c>
      <c r="AV127" s="13" t="s">
        <v>79</v>
      </c>
      <c r="AW127" s="13" t="s">
        <v>35</v>
      </c>
      <c r="AX127" s="13" t="s">
        <v>77</v>
      </c>
      <c r="AY127" s="234" t="s">
        <v>133</v>
      </c>
    </row>
    <row r="128" s="13" customFormat="1">
      <c r="B128" s="233"/>
      <c r="D128" s="222" t="s">
        <v>146</v>
      </c>
      <c r="F128" s="235" t="s">
        <v>178</v>
      </c>
      <c r="H128" s="236">
        <v>34.652999999999999</v>
      </c>
      <c r="I128" s="237"/>
      <c r="L128" s="233"/>
      <c r="M128" s="238"/>
      <c r="N128" s="239"/>
      <c r="O128" s="239"/>
      <c r="P128" s="239"/>
      <c r="Q128" s="239"/>
      <c r="R128" s="239"/>
      <c r="S128" s="239"/>
      <c r="T128" s="240"/>
      <c r="AT128" s="234" t="s">
        <v>146</v>
      </c>
      <c r="AU128" s="234" t="s">
        <v>79</v>
      </c>
      <c r="AV128" s="13" t="s">
        <v>79</v>
      </c>
      <c r="AW128" s="13" t="s">
        <v>6</v>
      </c>
      <c r="AX128" s="13" t="s">
        <v>77</v>
      </c>
      <c r="AY128" s="234" t="s">
        <v>133</v>
      </c>
    </row>
    <row r="129" s="11" customFormat="1" ht="29.88" customHeight="1">
      <c r="B129" s="196"/>
      <c r="D129" s="197" t="s">
        <v>70</v>
      </c>
      <c r="E129" s="207" t="s">
        <v>179</v>
      </c>
      <c r="F129" s="207" t="s">
        <v>180</v>
      </c>
      <c r="I129" s="199"/>
      <c r="J129" s="208">
        <f>BK129</f>
        <v>0</v>
      </c>
      <c r="L129" s="196"/>
      <c r="M129" s="201"/>
      <c r="N129" s="202"/>
      <c r="O129" s="202"/>
      <c r="P129" s="203">
        <f>SUM(P130:P346)</f>
        <v>0</v>
      </c>
      <c r="Q129" s="202"/>
      <c r="R129" s="203">
        <f>SUM(R130:R346)</f>
        <v>42.481417230000005</v>
      </c>
      <c r="S129" s="202"/>
      <c r="T129" s="204">
        <f>SUM(T130:T346)</f>
        <v>0</v>
      </c>
      <c r="AR129" s="197" t="s">
        <v>77</v>
      </c>
      <c r="AT129" s="205" t="s">
        <v>70</v>
      </c>
      <c r="AU129" s="205" t="s">
        <v>77</v>
      </c>
      <c r="AY129" s="197" t="s">
        <v>133</v>
      </c>
      <c r="BK129" s="206">
        <f>SUM(BK130:BK346)</f>
        <v>0</v>
      </c>
    </row>
    <row r="130" s="1" customFormat="1" ht="25.5" customHeight="1">
      <c r="B130" s="209"/>
      <c r="C130" s="210" t="s">
        <v>179</v>
      </c>
      <c r="D130" s="210" t="s">
        <v>135</v>
      </c>
      <c r="E130" s="211" t="s">
        <v>181</v>
      </c>
      <c r="F130" s="212" t="s">
        <v>182</v>
      </c>
      <c r="G130" s="213" t="s">
        <v>138</v>
      </c>
      <c r="H130" s="214">
        <v>11.670999999999999</v>
      </c>
      <c r="I130" s="215"/>
      <c r="J130" s="216">
        <f>ROUND(I130*H130,2)</f>
        <v>0</v>
      </c>
      <c r="K130" s="212" t="s">
        <v>139</v>
      </c>
      <c r="L130" s="48"/>
      <c r="M130" s="217" t="s">
        <v>5</v>
      </c>
      <c r="N130" s="218" t="s">
        <v>42</v>
      </c>
      <c r="O130" s="49"/>
      <c r="P130" s="219">
        <f>O130*H130</f>
        <v>0</v>
      </c>
      <c r="Q130" s="219">
        <v>0.0043800000000000002</v>
      </c>
      <c r="R130" s="219">
        <f>Q130*H130</f>
        <v>0.051118980000000001</v>
      </c>
      <c r="S130" s="219">
        <v>0</v>
      </c>
      <c r="T130" s="220">
        <f>S130*H130</f>
        <v>0</v>
      </c>
      <c r="AR130" s="26" t="s">
        <v>140</v>
      </c>
      <c r="AT130" s="26" t="s">
        <v>135</v>
      </c>
      <c r="AU130" s="26" t="s">
        <v>79</v>
      </c>
      <c r="AY130" s="26" t="s">
        <v>133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6" t="s">
        <v>77</v>
      </c>
      <c r="BK130" s="221">
        <f>ROUND(I130*H130,2)</f>
        <v>0</v>
      </c>
      <c r="BL130" s="26" t="s">
        <v>140</v>
      </c>
      <c r="BM130" s="26" t="s">
        <v>183</v>
      </c>
    </row>
    <row r="131" s="1" customFormat="1">
      <c r="B131" s="48"/>
      <c r="D131" s="222" t="s">
        <v>142</v>
      </c>
      <c r="F131" s="223" t="s">
        <v>184</v>
      </c>
      <c r="I131" s="183"/>
      <c r="L131" s="48"/>
      <c r="M131" s="224"/>
      <c r="N131" s="49"/>
      <c r="O131" s="49"/>
      <c r="P131" s="49"/>
      <c r="Q131" s="49"/>
      <c r="R131" s="49"/>
      <c r="S131" s="49"/>
      <c r="T131" s="87"/>
      <c r="AT131" s="26" t="s">
        <v>142</v>
      </c>
      <c r="AU131" s="26" t="s">
        <v>79</v>
      </c>
    </row>
    <row r="132" s="1" customFormat="1">
      <c r="B132" s="48"/>
      <c r="D132" s="222" t="s">
        <v>144</v>
      </c>
      <c r="F132" s="225" t="s">
        <v>145</v>
      </c>
      <c r="I132" s="183"/>
      <c r="L132" s="48"/>
      <c r="M132" s="224"/>
      <c r="N132" s="49"/>
      <c r="O132" s="49"/>
      <c r="P132" s="49"/>
      <c r="Q132" s="49"/>
      <c r="R132" s="49"/>
      <c r="S132" s="49"/>
      <c r="T132" s="87"/>
      <c r="AT132" s="26" t="s">
        <v>144</v>
      </c>
      <c r="AU132" s="26" t="s">
        <v>79</v>
      </c>
    </row>
    <row r="133" s="12" customFormat="1">
      <c r="B133" s="226"/>
      <c r="D133" s="222" t="s">
        <v>146</v>
      </c>
      <c r="E133" s="227" t="s">
        <v>5</v>
      </c>
      <c r="F133" s="228" t="s">
        <v>185</v>
      </c>
      <c r="H133" s="227" t="s">
        <v>5</v>
      </c>
      <c r="I133" s="229"/>
      <c r="L133" s="226"/>
      <c r="M133" s="230"/>
      <c r="N133" s="231"/>
      <c r="O133" s="231"/>
      <c r="P133" s="231"/>
      <c r="Q133" s="231"/>
      <c r="R133" s="231"/>
      <c r="S133" s="231"/>
      <c r="T133" s="232"/>
      <c r="AT133" s="227" t="s">
        <v>146</v>
      </c>
      <c r="AU133" s="227" t="s">
        <v>79</v>
      </c>
      <c r="AV133" s="12" t="s">
        <v>77</v>
      </c>
      <c r="AW133" s="12" t="s">
        <v>35</v>
      </c>
      <c r="AX133" s="12" t="s">
        <v>71</v>
      </c>
      <c r="AY133" s="227" t="s">
        <v>133</v>
      </c>
    </row>
    <row r="134" s="13" customFormat="1">
      <c r="B134" s="233"/>
      <c r="D134" s="222" t="s">
        <v>146</v>
      </c>
      <c r="E134" s="234" t="s">
        <v>5</v>
      </c>
      <c r="F134" s="235" t="s">
        <v>186</v>
      </c>
      <c r="H134" s="236">
        <v>7.6799999999999997</v>
      </c>
      <c r="I134" s="237"/>
      <c r="L134" s="233"/>
      <c r="M134" s="238"/>
      <c r="N134" s="239"/>
      <c r="O134" s="239"/>
      <c r="P134" s="239"/>
      <c r="Q134" s="239"/>
      <c r="R134" s="239"/>
      <c r="S134" s="239"/>
      <c r="T134" s="240"/>
      <c r="AT134" s="234" t="s">
        <v>146</v>
      </c>
      <c r="AU134" s="234" t="s">
        <v>79</v>
      </c>
      <c r="AV134" s="13" t="s">
        <v>79</v>
      </c>
      <c r="AW134" s="13" t="s">
        <v>35</v>
      </c>
      <c r="AX134" s="13" t="s">
        <v>71</v>
      </c>
      <c r="AY134" s="234" t="s">
        <v>133</v>
      </c>
    </row>
    <row r="135" s="13" customFormat="1">
      <c r="B135" s="233"/>
      <c r="D135" s="222" t="s">
        <v>146</v>
      </c>
      <c r="E135" s="234" t="s">
        <v>5</v>
      </c>
      <c r="F135" s="235" t="s">
        <v>187</v>
      </c>
      <c r="H135" s="236">
        <v>3.3660000000000001</v>
      </c>
      <c r="I135" s="237"/>
      <c r="L135" s="233"/>
      <c r="M135" s="238"/>
      <c r="N135" s="239"/>
      <c r="O135" s="239"/>
      <c r="P135" s="239"/>
      <c r="Q135" s="239"/>
      <c r="R135" s="239"/>
      <c r="S135" s="239"/>
      <c r="T135" s="240"/>
      <c r="AT135" s="234" t="s">
        <v>146</v>
      </c>
      <c r="AU135" s="234" t="s">
        <v>79</v>
      </c>
      <c r="AV135" s="13" t="s">
        <v>79</v>
      </c>
      <c r="AW135" s="13" t="s">
        <v>35</v>
      </c>
      <c r="AX135" s="13" t="s">
        <v>71</v>
      </c>
      <c r="AY135" s="234" t="s">
        <v>133</v>
      </c>
    </row>
    <row r="136" s="13" customFormat="1">
      <c r="B136" s="233"/>
      <c r="D136" s="222" t="s">
        <v>146</v>
      </c>
      <c r="E136" s="234" t="s">
        <v>5</v>
      </c>
      <c r="F136" s="235" t="s">
        <v>188</v>
      </c>
      <c r="H136" s="236">
        <v>0.625</v>
      </c>
      <c r="I136" s="237"/>
      <c r="L136" s="233"/>
      <c r="M136" s="238"/>
      <c r="N136" s="239"/>
      <c r="O136" s="239"/>
      <c r="P136" s="239"/>
      <c r="Q136" s="239"/>
      <c r="R136" s="239"/>
      <c r="S136" s="239"/>
      <c r="T136" s="240"/>
      <c r="AT136" s="234" t="s">
        <v>146</v>
      </c>
      <c r="AU136" s="234" t="s">
        <v>79</v>
      </c>
      <c r="AV136" s="13" t="s">
        <v>79</v>
      </c>
      <c r="AW136" s="13" t="s">
        <v>35</v>
      </c>
      <c r="AX136" s="13" t="s">
        <v>71</v>
      </c>
      <c r="AY136" s="234" t="s">
        <v>133</v>
      </c>
    </row>
    <row r="137" s="14" customFormat="1">
      <c r="B137" s="241"/>
      <c r="D137" s="222" t="s">
        <v>146</v>
      </c>
      <c r="E137" s="242" t="s">
        <v>5</v>
      </c>
      <c r="F137" s="243" t="s">
        <v>150</v>
      </c>
      <c r="H137" s="244">
        <v>11.670999999999999</v>
      </c>
      <c r="I137" s="245"/>
      <c r="L137" s="241"/>
      <c r="M137" s="246"/>
      <c r="N137" s="247"/>
      <c r="O137" s="247"/>
      <c r="P137" s="247"/>
      <c r="Q137" s="247"/>
      <c r="R137" s="247"/>
      <c r="S137" s="247"/>
      <c r="T137" s="248"/>
      <c r="AT137" s="242" t="s">
        <v>146</v>
      </c>
      <c r="AU137" s="242" t="s">
        <v>79</v>
      </c>
      <c r="AV137" s="14" t="s">
        <v>140</v>
      </c>
      <c r="AW137" s="14" t="s">
        <v>35</v>
      </c>
      <c r="AX137" s="14" t="s">
        <v>77</v>
      </c>
      <c r="AY137" s="242" t="s">
        <v>133</v>
      </c>
    </row>
    <row r="138" s="1" customFormat="1" ht="25.5" customHeight="1">
      <c r="B138" s="209"/>
      <c r="C138" s="210" t="s">
        <v>189</v>
      </c>
      <c r="D138" s="210" t="s">
        <v>135</v>
      </c>
      <c r="E138" s="211" t="s">
        <v>190</v>
      </c>
      <c r="F138" s="212" t="s">
        <v>191</v>
      </c>
      <c r="G138" s="213" t="s">
        <v>138</v>
      </c>
      <c r="H138" s="214">
        <v>32.015000000000001</v>
      </c>
      <c r="I138" s="215"/>
      <c r="J138" s="216">
        <f>ROUND(I138*H138,2)</f>
        <v>0</v>
      </c>
      <c r="K138" s="212" t="s">
        <v>139</v>
      </c>
      <c r="L138" s="48"/>
      <c r="M138" s="217" t="s">
        <v>5</v>
      </c>
      <c r="N138" s="218" t="s">
        <v>42</v>
      </c>
      <c r="O138" s="49"/>
      <c r="P138" s="219">
        <f>O138*H138</f>
        <v>0</v>
      </c>
      <c r="Q138" s="219">
        <v>0.0092800000000000001</v>
      </c>
      <c r="R138" s="219">
        <f>Q138*H138</f>
        <v>0.29709920000000001</v>
      </c>
      <c r="S138" s="219">
        <v>0</v>
      </c>
      <c r="T138" s="220">
        <f>S138*H138</f>
        <v>0</v>
      </c>
      <c r="AR138" s="26" t="s">
        <v>140</v>
      </c>
      <c r="AT138" s="26" t="s">
        <v>135</v>
      </c>
      <c r="AU138" s="26" t="s">
        <v>79</v>
      </c>
      <c r="AY138" s="26" t="s">
        <v>133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6" t="s">
        <v>77</v>
      </c>
      <c r="BK138" s="221">
        <f>ROUND(I138*H138,2)</f>
        <v>0</v>
      </c>
      <c r="BL138" s="26" t="s">
        <v>140</v>
      </c>
      <c r="BM138" s="26" t="s">
        <v>192</v>
      </c>
    </row>
    <row r="139" s="1" customFormat="1">
      <c r="B139" s="48"/>
      <c r="D139" s="222" t="s">
        <v>142</v>
      </c>
      <c r="F139" s="223" t="s">
        <v>193</v>
      </c>
      <c r="I139" s="183"/>
      <c r="L139" s="48"/>
      <c r="M139" s="224"/>
      <c r="N139" s="49"/>
      <c r="O139" s="49"/>
      <c r="P139" s="49"/>
      <c r="Q139" s="49"/>
      <c r="R139" s="49"/>
      <c r="S139" s="49"/>
      <c r="T139" s="87"/>
      <c r="AT139" s="26" t="s">
        <v>142</v>
      </c>
      <c r="AU139" s="26" t="s">
        <v>79</v>
      </c>
    </row>
    <row r="140" s="1" customFormat="1">
      <c r="B140" s="48"/>
      <c r="D140" s="222" t="s">
        <v>144</v>
      </c>
      <c r="F140" s="225" t="s">
        <v>194</v>
      </c>
      <c r="I140" s="183"/>
      <c r="L140" s="48"/>
      <c r="M140" s="224"/>
      <c r="N140" s="49"/>
      <c r="O140" s="49"/>
      <c r="P140" s="49"/>
      <c r="Q140" s="49"/>
      <c r="R140" s="49"/>
      <c r="S140" s="49"/>
      <c r="T140" s="87"/>
      <c r="AT140" s="26" t="s">
        <v>144</v>
      </c>
      <c r="AU140" s="26" t="s">
        <v>79</v>
      </c>
    </row>
    <row r="141" s="12" customFormat="1">
      <c r="B141" s="226"/>
      <c r="D141" s="222" t="s">
        <v>146</v>
      </c>
      <c r="E141" s="227" t="s">
        <v>5</v>
      </c>
      <c r="F141" s="228" t="s">
        <v>195</v>
      </c>
      <c r="H141" s="227" t="s">
        <v>5</v>
      </c>
      <c r="I141" s="229"/>
      <c r="L141" s="226"/>
      <c r="M141" s="230"/>
      <c r="N141" s="231"/>
      <c r="O141" s="231"/>
      <c r="P141" s="231"/>
      <c r="Q141" s="231"/>
      <c r="R141" s="231"/>
      <c r="S141" s="231"/>
      <c r="T141" s="232"/>
      <c r="AT141" s="227" t="s">
        <v>146</v>
      </c>
      <c r="AU141" s="227" t="s">
        <v>79</v>
      </c>
      <c r="AV141" s="12" t="s">
        <v>77</v>
      </c>
      <c r="AW141" s="12" t="s">
        <v>35</v>
      </c>
      <c r="AX141" s="12" t="s">
        <v>71</v>
      </c>
      <c r="AY141" s="227" t="s">
        <v>133</v>
      </c>
    </row>
    <row r="142" s="13" customFormat="1">
      <c r="B142" s="233"/>
      <c r="D142" s="222" t="s">
        <v>146</v>
      </c>
      <c r="E142" s="234" t="s">
        <v>5</v>
      </c>
      <c r="F142" s="235" t="s">
        <v>196</v>
      </c>
      <c r="H142" s="236">
        <v>20.16</v>
      </c>
      <c r="I142" s="237"/>
      <c r="L142" s="233"/>
      <c r="M142" s="238"/>
      <c r="N142" s="239"/>
      <c r="O142" s="239"/>
      <c r="P142" s="239"/>
      <c r="Q142" s="239"/>
      <c r="R142" s="239"/>
      <c r="S142" s="239"/>
      <c r="T142" s="240"/>
      <c r="AT142" s="234" t="s">
        <v>146</v>
      </c>
      <c r="AU142" s="234" t="s">
        <v>79</v>
      </c>
      <c r="AV142" s="13" t="s">
        <v>79</v>
      </c>
      <c r="AW142" s="13" t="s">
        <v>35</v>
      </c>
      <c r="AX142" s="13" t="s">
        <v>71</v>
      </c>
      <c r="AY142" s="234" t="s">
        <v>133</v>
      </c>
    </row>
    <row r="143" s="13" customFormat="1">
      <c r="B143" s="233"/>
      <c r="D143" s="222" t="s">
        <v>146</v>
      </c>
      <c r="E143" s="234" t="s">
        <v>5</v>
      </c>
      <c r="F143" s="235" t="s">
        <v>197</v>
      </c>
      <c r="H143" s="236">
        <v>10.605</v>
      </c>
      <c r="I143" s="237"/>
      <c r="L143" s="233"/>
      <c r="M143" s="238"/>
      <c r="N143" s="239"/>
      <c r="O143" s="239"/>
      <c r="P143" s="239"/>
      <c r="Q143" s="239"/>
      <c r="R143" s="239"/>
      <c r="S143" s="239"/>
      <c r="T143" s="240"/>
      <c r="AT143" s="234" t="s">
        <v>146</v>
      </c>
      <c r="AU143" s="234" t="s">
        <v>79</v>
      </c>
      <c r="AV143" s="13" t="s">
        <v>79</v>
      </c>
      <c r="AW143" s="13" t="s">
        <v>35</v>
      </c>
      <c r="AX143" s="13" t="s">
        <v>71</v>
      </c>
      <c r="AY143" s="234" t="s">
        <v>133</v>
      </c>
    </row>
    <row r="144" s="13" customFormat="1">
      <c r="B144" s="233"/>
      <c r="D144" s="222" t="s">
        <v>146</v>
      </c>
      <c r="E144" s="234" t="s">
        <v>5</v>
      </c>
      <c r="F144" s="235" t="s">
        <v>198</v>
      </c>
      <c r="H144" s="236">
        <v>1.25</v>
      </c>
      <c r="I144" s="237"/>
      <c r="L144" s="233"/>
      <c r="M144" s="238"/>
      <c r="N144" s="239"/>
      <c r="O144" s="239"/>
      <c r="P144" s="239"/>
      <c r="Q144" s="239"/>
      <c r="R144" s="239"/>
      <c r="S144" s="239"/>
      <c r="T144" s="240"/>
      <c r="AT144" s="234" t="s">
        <v>146</v>
      </c>
      <c r="AU144" s="234" t="s">
        <v>79</v>
      </c>
      <c r="AV144" s="13" t="s">
        <v>79</v>
      </c>
      <c r="AW144" s="13" t="s">
        <v>35</v>
      </c>
      <c r="AX144" s="13" t="s">
        <v>71</v>
      </c>
      <c r="AY144" s="234" t="s">
        <v>133</v>
      </c>
    </row>
    <row r="145" s="14" customFormat="1">
      <c r="B145" s="241"/>
      <c r="D145" s="222" t="s">
        <v>146</v>
      </c>
      <c r="E145" s="242" t="s">
        <v>5</v>
      </c>
      <c r="F145" s="243" t="s">
        <v>150</v>
      </c>
      <c r="H145" s="244">
        <v>32.015000000000001</v>
      </c>
      <c r="I145" s="245"/>
      <c r="L145" s="241"/>
      <c r="M145" s="246"/>
      <c r="N145" s="247"/>
      <c r="O145" s="247"/>
      <c r="P145" s="247"/>
      <c r="Q145" s="247"/>
      <c r="R145" s="247"/>
      <c r="S145" s="247"/>
      <c r="T145" s="248"/>
      <c r="AT145" s="242" t="s">
        <v>146</v>
      </c>
      <c r="AU145" s="242" t="s">
        <v>79</v>
      </c>
      <c r="AV145" s="14" t="s">
        <v>140</v>
      </c>
      <c r="AW145" s="14" t="s">
        <v>35</v>
      </c>
      <c r="AX145" s="14" t="s">
        <v>77</v>
      </c>
      <c r="AY145" s="242" t="s">
        <v>133</v>
      </c>
    </row>
    <row r="146" s="1" customFormat="1" ht="25.5" customHeight="1">
      <c r="B146" s="209"/>
      <c r="C146" s="249" t="s">
        <v>174</v>
      </c>
      <c r="D146" s="249" t="s">
        <v>171</v>
      </c>
      <c r="E146" s="250" t="s">
        <v>199</v>
      </c>
      <c r="F146" s="251" t="s">
        <v>200</v>
      </c>
      <c r="G146" s="252" t="s">
        <v>138</v>
      </c>
      <c r="H146" s="253">
        <v>33.616</v>
      </c>
      <c r="I146" s="254"/>
      <c r="J146" s="255">
        <f>ROUND(I146*H146,2)</f>
        <v>0</v>
      </c>
      <c r="K146" s="251" t="s">
        <v>139</v>
      </c>
      <c r="L146" s="256"/>
      <c r="M146" s="257" t="s">
        <v>5</v>
      </c>
      <c r="N146" s="258" t="s">
        <v>42</v>
      </c>
      <c r="O146" s="49"/>
      <c r="P146" s="219">
        <f>O146*H146</f>
        <v>0</v>
      </c>
      <c r="Q146" s="219">
        <v>0.0060000000000000001</v>
      </c>
      <c r="R146" s="219">
        <f>Q146*H146</f>
        <v>0.20169600000000001</v>
      </c>
      <c r="S146" s="219">
        <v>0</v>
      </c>
      <c r="T146" s="220">
        <f>S146*H146</f>
        <v>0</v>
      </c>
      <c r="AR146" s="26" t="s">
        <v>174</v>
      </c>
      <c r="AT146" s="26" t="s">
        <v>171</v>
      </c>
      <c r="AU146" s="26" t="s">
        <v>79</v>
      </c>
      <c r="AY146" s="26" t="s">
        <v>133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6" t="s">
        <v>77</v>
      </c>
      <c r="BK146" s="221">
        <f>ROUND(I146*H146,2)</f>
        <v>0</v>
      </c>
      <c r="BL146" s="26" t="s">
        <v>140</v>
      </c>
      <c r="BM146" s="26" t="s">
        <v>201</v>
      </c>
    </row>
    <row r="147" s="1" customFormat="1">
      <c r="B147" s="48"/>
      <c r="D147" s="222" t="s">
        <v>142</v>
      </c>
      <c r="F147" s="223" t="s">
        <v>200</v>
      </c>
      <c r="I147" s="183"/>
      <c r="L147" s="48"/>
      <c r="M147" s="224"/>
      <c r="N147" s="49"/>
      <c r="O147" s="49"/>
      <c r="P147" s="49"/>
      <c r="Q147" s="49"/>
      <c r="R147" s="49"/>
      <c r="S147" s="49"/>
      <c r="T147" s="87"/>
      <c r="AT147" s="26" t="s">
        <v>142</v>
      </c>
      <c r="AU147" s="26" t="s">
        <v>79</v>
      </c>
    </row>
    <row r="148" s="13" customFormat="1">
      <c r="B148" s="233"/>
      <c r="D148" s="222" t="s">
        <v>146</v>
      </c>
      <c r="F148" s="235" t="s">
        <v>202</v>
      </c>
      <c r="H148" s="236">
        <v>33.616</v>
      </c>
      <c r="I148" s="237"/>
      <c r="L148" s="233"/>
      <c r="M148" s="238"/>
      <c r="N148" s="239"/>
      <c r="O148" s="239"/>
      <c r="P148" s="239"/>
      <c r="Q148" s="239"/>
      <c r="R148" s="239"/>
      <c r="S148" s="239"/>
      <c r="T148" s="240"/>
      <c r="AT148" s="234" t="s">
        <v>146</v>
      </c>
      <c r="AU148" s="234" t="s">
        <v>79</v>
      </c>
      <c r="AV148" s="13" t="s">
        <v>79</v>
      </c>
      <c r="AW148" s="13" t="s">
        <v>6</v>
      </c>
      <c r="AX148" s="13" t="s">
        <v>77</v>
      </c>
      <c r="AY148" s="234" t="s">
        <v>133</v>
      </c>
    </row>
    <row r="149" s="1" customFormat="1" ht="25.5" customHeight="1">
      <c r="B149" s="209"/>
      <c r="C149" s="210" t="s">
        <v>203</v>
      </c>
      <c r="D149" s="210" t="s">
        <v>135</v>
      </c>
      <c r="E149" s="211" t="s">
        <v>204</v>
      </c>
      <c r="F149" s="212" t="s">
        <v>205</v>
      </c>
      <c r="G149" s="213" t="s">
        <v>138</v>
      </c>
      <c r="H149" s="214">
        <v>706.81600000000003</v>
      </c>
      <c r="I149" s="215"/>
      <c r="J149" s="216">
        <f>ROUND(I149*H149,2)</f>
        <v>0</v>
      </c>
      <c r="K149" s="212" t="s">
        <v>139</v>
      </c>
      <c r="L149" s="48"/>
      <c r="M149" s="217" t="s">
        <v>5</v>
      </c>
      <c r="N149" s="218" t="s">
        <v>42</v>
      </c>
      <c r="O149" s="49"/>
      <c r="P149" s="219">
        <f>O149*H149</f>
        <v>0</v>
      </c>
      <c r="Q149" s="219">
        <v>0.0085000000000000006</v>
      </c>
      <c r="R149" s="219">
        <f>Q149*H149</f>
        <v>6.0079360000000008</v>
      </c>
      <c r="S149" s="219">
        <v>0</v>
      </c>
      <c r="T149" s="220">
        <f>S149*H149</f>
        <v>0</v>
      </c>
      <c r="AR149" s="26" t="s">
        <v>140</v>
      </c>
      <c r="AT149" s="26" t="s">
        <v>135</v>
      </c>
      <c r="AU149" s="26" t="s">
        <v>79</v>
      </c>
      <c r="AY149" s="26" t="s">
        <v>133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6" t="s">
        <v>77</v>
      </c>
      <c r="BK149" s="221">
        <f>ROUND(I149*H149,2)</f>
        <v>0</v>
      </c>
      <c r="BL149" s="26" t="s">
        <v>140</v>
      </c>
      <c r="BM149" s="26" t="s">
        <v>206</v>
      </c>
    </row>
    <row r="150" s="1" customFormat="1">
      <c r="B150" s="48"/>
      <c r="D150" s="222" t="s">
        <v>142</v>
      </c>
      <c r="F150" s="223" t="s">
        <v>207</v>
      </c>
      <c r="I150" s="183"/>
      <c r="L150" s="48"/>
      <c r="M150" s="224"/>
      <c r="N150" s="49"/>
      <c r="O150" s="49"/>
      <c r="P150" s="49"/>
      <c r="Q150" s="49"/>
      <c r="R150" s="49"/>
      <c r="S150" s="49"/>
      <c r="T150" s="87"/>
      <c r="AT150" s="26" t="s">
        <v>142</v>
      </c>
      <c r="AU150" s="26" t="s">
        <v>79</v>
      </c>
    </row>
    <row r="151" s="1" customFormat="1">
      <c r="B151" s="48"/>
      <c r="D151" s="222" t="s">
        <v>144</v>
      </c>
      <c r="F151" s="225" t="s">
        <v>194</v>
      </c>
      <c r="I151" s="183"/>
      <c r="L151" s="48"/>
      <c r="M151" s="224"/>
      <c r="N151" s="49"/>
      <c r="O151" s="49"/>
      <c r="P151" s="49"/>
      <c r="Q151" s="49"/>
      <c r="R151" s="49"/>
      <c r="S151" s="49"/>
      <c r="T151" s="87"/>
      <c r="AT151" s="26" t="s">
        <v>144</v>
      </c>
      <c r="AU151" s="26" t="s">
        <v>79</v>
      </c>
    </row>
    <row r="152" s="12" customFormat="1">
      <c r="B152" s="226"/>
      <c r="D152" s="222" t="s">
        <v>146</v>
      </c>
      <c r="E152" s="227" t="s">
        <v>5</v>
      </c>
      <c r="F152" s="228" t="s">
        <v>208</v>
      </c>
      <c r="H152" s="227" t="s">
        <v>5</v>
      </c>
      <c r="I152" s="229"/>
      <c r="L152" s="226"/>
      <c r="M152" s="230"/>
      <c r="N152" s="231"/>
      <c r="O152" s="231"/>
      <c r="P152" s="231"/>
      <c r="Q152" s="231"/>
      <c r="R152" s="231"/>
      <c r="S152" s="231"/>
      <c r="T152" s="232"/>
      <c r="AT152" s="227" t="s">
        <v>146</v>
      </c>
      <c r="AU152" s="227" t="s">
        <v>79</v>
      </c>
      <c r="AV152" s="12" t="s">
        <v>77</v>
      </c>
      <c r="AW152" s="12" t="s">
        <v>35</v>
      </c>
      <c r="AX152" s="12" t="s">
        <v>71</v>
      </c>
      <c r="AY152" s="227" t="s">
        <v>133</v>
      </c>
    </row>
    <row r="153" s="12" customFormat="1">
      <c r="B153" s="226"/>
      <c r="D153" s="222" t="s">
        <v>146</v>
      </c>
      <c r="E153" s="227" t="s">
        <v>5</v>
      </c>
      <c r="F153" s="228" t="s">
        <v>209</v>
      </c>
      <c r="H153" s="227" t="s">
        <v>5</v>
      </c>
      <c r="I153" s="229"/>
      <c r="L153" s="226"/>
      <c r="M153" s="230"/>
      <c r="N153" s="231"/>
      <c r="O153" s="231"/>
      <c r="P153" s="231"/>
      <c r="Q153" s="231"/>
      <c r="R153" s="231"/>
      <c r="S153" s="231"/>
      <c r="T153" s="232"/>
      <c r="AT153" s="227" t="s">
        <v>146</v>
      </c>
      <c r="AU153" s="227" t="s">
        <v>79</v>
      </c>
      <c r="AV153" s="12" t="s">
        <v>77</v>
      </c>
      <c r="AW153" s="12" t="s">
        <v>35</v>
      </c>
      <c r="AX153" s="12" t="s">
        <v>71</v>
      </c>
      <c r="AY153" s="227" t="s">
        <v>133</v>
      </c>
    </row>
    <row r="154" s="13" customFormat="1">
      <c r="B154" s="233"/>
      <c r="D154" s="222" t="s">
        <v>146</v>
      </c>
      <c r="E154" s="234" t="s">
        <v>5</v>
      </c>
      <c r="F154" s="235" t="s">
        <v>210</v>
      </c>
      <c r="H154" s="236">
        <v>475.452</v>
      </c>
      <c r="I154" s="237"/>
      <c r="L154" s="233"/>
      <c r="M154" s="238"/>
      <c r="N154" s="239"/>
      <c r="O154" s="239"/>
      <c r="P154" s="239"/>
      <c r="Q154" s="239"/>
      <c r="R154" s="239"/>
      <c r="S154" s="239"/>
      <c r="T154" s="240"/>
      <c r="AT154" s="234" t="s">
        <v>146</v>
      </c>
      <c r="AU154" s="234" t="s">
        <v>79</v>
      </c>
      <c r="AV154" s="13" t="s">
        <v>79</v>
      </c>
      <c r="AW154" s="13" t="s">
        <v>35</v>
      </c>
      <c r="AX154" s="13" t="s">
        <v>71</v>
      </c>
      <c r="AY154" s="234" t="s">
        <v>133</v>
      </c>
    </row>
    <row r="155" s="13" customFormat="1">
      <c r="B155" s="233"/>
      <c r="D155" s="222" t="s">
        <v>146</v>
      </c>
      <c r="E155" s="234" t="s">
        <v>5</v>
      </c>
      <c r="F155" s="235" t="s">
        <v>211</v>
      </c>
      <c r="H155" s="236">
        <v>-31.649999999999999</v>
      </c>
      <c r="I155" s="237"/>
      <c r="L155" s="233"/>
      <c r="M155" s="238"/>
      <c r="N155" s="239"/>
      <c r="O155" s="239"/>
      <c r="P155" s="239"/>
      <c r="Q155" s="239"/>
      <c r="R155" s="239"/>
      <c r="S155" s="239"/>
      <c r="T155" s="240"/>
      <c r="AT155" s="234" t="s">
        <v>146</v>
      </c>
      <c r="AU155" s="234" t="s">
        <v>79</v>
      </c>
      <c r="AV155" s="13" t="s">
        <v>79</v>
      </c>
      <c r="AW155" s="13" t="s">
        <v>35</v>
      </c>
      <c r="AX155" s="13" t="s">
        <v>71</v>
      </c>
      <c r="AY155" s="234" t="s">
        <v>133</v>
      </c>
    </row>
    <row r="156" s="13" customFormat="1">
      <c r="B156" s="233"/>
      <c r="D156" s="222" t="s">
        <v>146</v>
      </c>
      <c r="E156" s="234" t="s">
        <v>5</v>
      </c>
      <c r="F156" s="235" t="s">
        <v>212</v>
      </c>
      <c r="H156" s="236">
        <v>-5.8929999999999998</v>
      </c>
      <c r="I156" s="237"/>
      <c r="L156" s="233"/>
      <c r="M156" s="238"/>
      <c r="N156" s="239"/>
      <c r="O156" s="239"/>
      <c r="P156" s="239"/>
      <c r="Q156" s="239"/>
      <c r="R156" s="239"/>
      <c r="S156" s="239"/>
      <c r="T156" s="240"/>
      <c r="AT156" s="234" t="s">
        <v>146</v>
      </c>
      <c r="AU156" s="234" t="s">
        <v>79</v>
      </c>
      <c r="AV156" s="13" t="s">
        <v>79</v>
      </c>
      <c r="AW156" s="13" t="s">
        <v>35</v>
      </c>
      <c r="AX156" s="13" t="s">
        <v>71</v>
      </c>
      <c r="AY156" s="234" t="s">
        <v>133</v>
      </c>
    </row>
    <row r="157" s="13" customFormat="1">
      <c r="B157" s="233"/>
      <c r="D157" s="222" t="s">
        <v>146</v>
      </c>
      <c r="E157" s="234" t="s">
        <v>5</v>
      </c>
      <c r="F157" s="235" t="s">
        <v>213</v>
      </c>
      <c r="H157" s="236">
        <v>-28.855</v>
      </c>
      <c r="I157" s="237"/>
      <c r="L157" s="233"/>
      <c r="M157" s="238"/>
      <c r="N157" s="239"/>
      <c r="O157" s="239"/>
      <c r="P157" s="239"/>
      <c r="Q157" s="239"/>
      <c r="R157" s="239"/>
      <c r="S157" s="239"/>
      <c r="T157" s="240"/>
      <c r="AT157" s="234" t="s">
        <v>146</v>
      </c>
      <c r="AU157" s="234" t="s">
        <v>79</v>
      </c>
      <c r="AV157" s="13" t="s">
        <v>79</v>
      </c>
      <c r="AW157" s="13" t="s">
        <v>35</v>
      </c>
      <c r="AX157" s="13" t="s">
        <v>71</v>
      </c>
      <c r="AY157" s="234" t="s">
        <v>133</v>
      </c>
    </row>
    <row r="158" s="13" customFormat="1">
      <c r="B158" s="233"/>
      <c r="D158" s="222" t="s">
        <v>146</v>
      </c>
      <c r="E158" s="234" t="s">
        <v>5</v>
      </c>
      <c r="F158" s="235" t="s">
        <v>214</v>
      </c>
      <c r="H158" s="236">
        <v>-11.872999999999999</v>
      </c>
      <c r="I158" s="237"/>
      <c r="L158" s="233"/>
      <c r="M158" s="238"/>
      <c r="N158" s="239"/>
      <c r="O158" s="239"/>
      <c r="P158" s="239"/>
      <c r="Q158" s="239"/>
      <c r="R158" s="239"/>
      <c r="S158" s="239"/>
      <c r="T158" s="240"/>
      <c r="AT158" s="234" t="s">
        <v>146</v>
      </c>
      <c r="AU158" s="234" t="s">
        <v>79</v>
      </c>
      <c r="AV158" s="13" t="s">
        <v>79</v>
      </c>
      <c r="AW158" s="13" t="s">
        <v>35</v>
      </c>
      <c r="AX158" s="13" t="s">
        <v>71</v>
      </c>
      <c r="AY158" s="234" t="s">
        <v>133</v>
      </c>
    </row>
    <row r="159" s="13" customFormat="1">
      <c r="B159" s="233"/>
      <c r="D159" s="222" t="s">
        <v>146</v>
      </c>
      <c r="E159" s="234" t="s">
        <v>5</v>
      </c>
      <c r="F159" s="235" t="s">
        <v>215</v>
      </c>
      <c r="H159" s="236">
        <v>-20.739999999999998</v>
      </c>
      <c r="I159" s="237"/>
      <c r="L159" s="233"/>
      <c r="M159" s="238"/>
      <c r="N159" s="239"/>
      <c r="O159" s="239"/>
      <c r="P159" s="239"/>
      <c r="Q159" s="239"/>
      <c r="R159" s="239"/>
      <c r="S159" s="239"/>
      <c r="T159" s="240"/>
      <c r="AT159" s="234" t="s">
        <v>146</v>
      </c>
      <c r="AU159" s="234" t="s">
        <v>79</v>
      </c>
      <c r="AV159" s="13" t="s">
        <v>79</v>
      </c>
      <c r="AW159" s="13" t="s">
        <v>35</v>
      </c>
      <c r="AX159" s="13" t="s">
        <v>71</v>
      </c>
      <c r="AY159" s="234" t="s">
        <v>133</v>
      </c>
    </row>
    <row r="160" s="13" customFormat="1">
      <c r="B160" s="233"/>
      <c r="D160" s="222" t="s">
        <v>146</v>
      </c>
      <c r="E160" s="234" t="s">
        <v>5</v>
      </c>
      <c r="F160" s="235" t="s">
        <v>216</v>
      </c>
      <c r="H160" s="236">
        <v>275.868</v>
      </c>
      <c r="I160" s="237"/>
      <c r="L160" s="233"/>
      <c r="M160" s="238"/>
      <c r="N160" s="239"/>
      <c r="O160" s="239"/>
      <c r="P160" s="239"/>
      <c r="Q160" s="239"/>
      <c r="R160" s="239"/>
      <c r="S160" s="239"/>
      <c r="T160" s="240"/>
      <c r="AT160" s="234" t="s">
        <v>146</v>
      </c>
      <c r="AU160" s="234" t="s">
        <v>79</v>
      </c>
      <c r="AV160" s="13" t="s">
        <v>79</v>
      </c>
      <c r="AW160" s="13" t="s">
        <v>35</v>
      </c>
      <c r="AX160" s="13" t="s">
        <v>71</v>
      </c>
      <c r="AY160" s="234" t="s">
        <v>133</v>
      </c>
    </row>
    <row r="161" s="13" customFormat="1">
      <c r="B161" s="233"/>
      <c r="D161" s="222" t="s">
        <v>146</v>
      </c>
      <c r="E161" s="234" t="s">
        <v>5</v>
      </c>
      <c r="F161" s="235" t="s">
        <v>217</v>
      </c>
      <c r="H161" s="236">
        <v>-31.055</v>
      </c>
      <c r="I161" s="237"/>
      <c r="L161" s="233"/>
      <c r="M161" s="238"/>
      <c r="N161" s="239"/>
      <c r="O161" s="239"/>
      <c r="P161" s="239"/>
      <c r="Q161" s="239"/>
      <c r="R161" s="239"/>
      <c r="S161" s="239"/>
      <c r="T161" s="240"/>
      <c r="AT161" s="234" t="s">
        <v>146</v>
      </c>
      <c r="AU161" s="234" t="s">
        <v>79</v>
      </c>
      <c r="AV161" s="13" t="s">
        <v>79</v>
      </c>
      <c r="AW161" s="13" t="s">
        <v>35</v>
      </c>
      <c r="AX161" s="13" t="s">
        <v>71</v>
      </c>
      <c r="AY161" s="234" t="s">
        <v>133</v>
      </c>
    </row>
    <row r="162" s="12" customFormat="1">
      <c r="B162" s="226"/>
      <c r="D162" s="222" t="s">
        <v>146</v>
      </c>
      <c r="E162" s="227" t="s">
        <v>5</v>
      </c>
      <c r="F162" s="228" t="s">
        <v>218</v>
      </c>
      <c r="H162" s="227" t="s">
        <v>5</v>
      </c>
      <c r="I162" s="229"/>
      <c r="L162" s="226"/>
      <c r="M162" s="230"/>
      <c r="N162" s="231"/>
      <c r="O162" s="231"/>
      <c r="P162" s="231"/>
      <c r="Q162" s="231"/>
      <c r="R162" s="231"/>
      <c r="S162" s="231"/>
      <c r="T162" s="232"/>
      <c r="AT162" s="227" t="s">
        <v>146</v>
      </c>
      <c r="AU162" s="227" t="s">
        <v>79</v>
      </c>
      <c r="AV162" s="12" t="s">
        <v>77</v>
      </c>
      <c r="AW162" s="12" t="s">
        <v>35</v>
      </c>
      <c r="AX162" s="12" t="s">
        <v>71</v>
      </c>
      <c r="AY162" s="227" t="s">
        <v>133</v>
      </c>
    </row>
    <row r="163" s="13" customFormat="1">
      <c r="B163" s="233"/>
      <c r="D163" s="222" t="s">
        <v>146</v>
      </c>
      <c r="E163" s="234" t="s">
        <v>5</v>
      </c>
      <c r="F163" s="235" t="s">
        <v>219</v>
      </c>
      <c r="H163" s="236">
        <v>46.406999999999996</v>
      </c>
      <c r="I163" s="237"/>
      <c r="L163" s="233"/>
      <c r="M163" s="238"/>
      <c r="N163" s="239"/>
      <c r="O163" s="239"/>
      <c r="P163" s="239"/>
      <c r="Q163" s="239"/>
      <c r="R163" s="239"/>
      <c r="S163" s="239"/>
      <c r="T163" s="240"/>
      <c r="AT163" s="234" t="s">
        <v>146</v>
      </c>
      <c r="AU163" s="234" t="s">
        <v>79</v>
      </c>
      <c r="AV163" s="13" t="s">
        <v>79</v>
      </c>
      <c r="AW163" s="13" t="s">
        <v>35</v>
      </c>
      <c r="AX163" s="13" t="s">
        <v>71</v>
      </c>
      <c r="AY163" s="234" t="s">
        <v>133</v>
      </c>
    </row>
    <row r="164" s="13" customFormat="1">
      <c r="B164" s="233"/>
      <c r="D164" s="222" t="s">
        <v>146</v>
      </c>
      <c r="E164" s="234" t="s">
        <v>5</v>
      </c>
      <c r="F164" s="235" t="s">
        <v>220</v>
      </c>
      <c r="H164" s="236">
        <v>-7.2000000000000002</v>
      </c>
      <c r="I164" s="237"/>
      <c r="L164" s="233"/>
      <c r="M164" s="238"/>
      <c r="N164" s="239"/>
      <c r="O164" s="239"/>
      <c r="P164" s="239"/>
      <c r="Q164" s="239"/>
      <c r="R164" s="239"/>
      <c r="S164" s="239"/>
      <c r="T164" s="240"/>
      <c r="AT164" s="234" t="s">
        <v>146</v>
      </c>
      <c r="AU164" s="234" t="s">
        <v>79</v>
      </c>
      <c r="AV164" s="13" t="s">
        <v>79</v>
      </c>
      <c r="AW164" s="13" t="s">
        <v>35</v>
      </c>
      <c r="AX164" s="13" t="s">
        <v>71</v>
      </c>
      <c r="AY164" s="234" t="s">
        <v>133</v>
      </c>
    </row>
    <row r="165" s="13" customFormat="1">
      <c r="B165" s="233"/>
      <c r="D165" s="222" t="s">
        <v>146</v>
      </c>
      <c r="E165" s="234" t="s">
        <v>5</v>
      </c>
      <c r="F165" s="235" t="s">
        <v>221</v>
      </c>
      <c r="H165" s="236">
        <v>72.305999999999997</v>
      </c>
      <c r="I165" s="237"/>
      <c r="L165" s="233"/>
      <c r="M165" s="238"/>
      <c r="N165" s="239"/>
      <c r="O165" s="239"/>
      <c r="P165" s="239"/>
      <c r="Q165" s="239"/>
      <c r="R165" s="239"/>
      <c r="S165" s="239"/>
      <c r="T165" s="240"/>
      <c r="AT165" s="234" t="s">
        <v>146</v>
      </c>
      <c r="AU165" s="234" t="s">
        <v>79</v>
      </c>
      <c r="AV165" s="13" t="s">
        <v>79</v>
      </c>
      <c r="AW165" s="13" t="s">
        <v>35</v>
      </c>
      <c r="AX165" s="13" t="s">
        <v>71</v>
      </c>
      <c r="AY165" s="234" t="s">
        <v>133</v>
      </c>
    </row>
    <row r="166" s="13" customFormat="1">
      <c r="B166" s="233"/>
      <c r="D166" s="222" t="s">
        <v>146</v>
      </c>
      <c r="E166" s="234" t="s">
        <v>5</v>
      </c>
      <c r="F166" s="235" t="s">
        <v>222</v>
      </c>
      <c r="H166" s="236">
        <v>-14.279999999999999</v>
      </c>
      <c r="I166" s="237"/>
      <c r="L166" s="233"/>
      <c r="M166" s="238"/>
      <c r="N166" s="239"/>
      <c r="O166" s="239"/>
      <c r="P166" s="239"/>
      <c r="Q166" s="239"/>
      <c r="R166" s="239"/>
      <c r="S166" s="239"/>
      <c r="T166" s="240"/>
      <c r="AT166" s="234" t="s">
        <v>146</v>
      </c>
      <c r="AU166" s="234" t="s">
        <v>79</v>
      </c>
      <c r="AV166" s="13" t="s">
        <v>79</v>
      </c>
      <c r="AW166" s="13" t="s">
        <v>35</v>
      </c>
      <c r="AX166" s="13" t="s">
        <v>71</v>
      </c>
      <c r="AY166" s="234" t="s">
        <v>133</v>
      </c>
    </row>
    <row r="167" s="12" customFormat="1">
      <c r="B167" s="226"/>
      <c r="D167" s="222" t="s">
        <v>146</v>
      </c>
      <c r="E167" s="227" t="s">
        <v>5</v>
      </c>
      <c r="F167" s="228" t="s">
        <v>223</v>
      </c>
      <c r="H167" s="227" t="s">
        <v>5</v>
      </c>
      <c r="I167" s="229"/>
      <c r="L167" s="226"/>
      <c r="M167" s="230"/>
      <c r="N167" s="231"/>
      <c r="O167" s="231"/>
      <c r="P167" s="231"/>
      <c r="Q167" s="231"/>
      <c r="R167" s="231"/>
      <c r="S167" s="231"/>
      <c r="T167" s="232"/>
      <c r="AT167" s="227" t="s">
        <v>146</v>
      </c>
      <c r="AU167" s="227" t="s">
        <v>79</v>
      </c>
      <c r="AV167" s="12" t="s">
        <v>77</v>
      </c>
      <c r="AW167" s="12" t="s">
        <v>35</v>
      </c>
      <c r="AX167" s="12" t="s">
        <v>71</v>
      </c>
      <c r="AY167" s="227" t="s">
        <v>133</v>
      </c>
    </row>
    <row r="168" s="13" customFormat="1">
      <c r="B168" s="233"/>
      <c r="D168" s="222" t="s">
        <v>146</v>
      </c>
      <c r="E168" s="234" t="s">
        <v>5</v>
      </c>
      <c r="F168" s="235" t="s">
        <v>224</v>
      </c>
      <c r="H168" s="236">
        <v>-11.670999999999999</v>
      </c>
      <c r="I168" s="237"/>
      <c r="L168" s="233"/>
      <c r="M168" s="238"/>
      <c r="N168" s="239"/>
      <c r="O168" s="239"/>
      <c r="P168" s="239"/>
      <c r="Q168" s="239"/>
      <c r="R168" s="239"/>
      <c r="S168" s="239"/>
      <c r="T168" s="240"/>
      <c r="AT168" s="234" t="s">
        <v>146</v>
      </c>
      <c r="AU168" s="234" t="s">
        <v>79</v>
      </c>
      <c r="AV168" s="13" t="s">
        <v>79</v>
      </c>
      <c r="AW168" s="13" t="s">
        <v>35</v>
      </c>
      <c r="AX168" s="13" t="s">
        <v>71</v>
      </c>
      <c r="AY168" s="234" t="s">
        <v>133</v>
      </c>
    </row>
    <row r="169" s="14" customFormat="1">
      <c r="B169" s="241"/>
      <c r="D169" s="222" t="s">
        <v>146</v>
      </c>
      <c r="E169" s="242" t="s">
        <v>5</v>
      </c>
      <c r="F169" s="243" t="s">
        <v>150</v>
      </c>
      <c r="H169" s="244">
        <v>706.81600000000003</v>
      </c>
      <c r="I169" s="245"/>
      <c r="L169" s="241"/>
      <c r="M169" s="246"/>
      <c r="N169" s="247"/>
      <c r="O169" s="247"/>
      <c r="P169" s="247"/>
      <c r="Q169" s="247"/>
      <c r="R169" s="247"/>
      <c r="S169" s="247"/>
      <c r="T169" s="248"/>
      <c r="AT169" s="242" t="s">
        <v>146</v>
      </c>
      <c r="AU169" s="242" t="s">
        <v>79</v>
      </c>
      <c r="AV169" s="14" t="s">
        <v>140</v>
      </c>
      <c r="AW169" s="14" t="s">
        <v>35</v>
      </c>
      <c r="AX169" s="14" t="s">
        <v>77</v>
      </c>
      <c r="AY169" s="242" t="s">
        <v>133</v>
      </c>
    </row>
    <row r="170" s="1" customFormat="1" ht="16.5" customHeight="1">
      <c r="B170" s="209"/>
      <c r="C170" s="249" t="s">
        <v>225</v>
      </c>
      <c r="D170" s="249" t="s">
        <v>171</v>
      </c>
      <c r="E170" s="250" t="s">
        <v>226</v>
      </c>
      <c r="F170" s="251" t="s">
        <v>227</v>
      </c>
      <c r="G170" s="252" t="s">
        <v>138</v>
      </c>
      <c r="H170" s="253">
        <v>742.15700000000004</v>
      </c>
      <c r="I170" s="254"/>
      <c r="J170" s="255">
        <f>ROUND(I170*H170,2)</f>
        <v>0</v>
      </c>
      <c r="K170" s="251" t="s">
        <v>139</v>
      </c>
      <c r="L170" s="256"/>
      <c r="M170" s="257" t="s">
        <v>5</v>
      </c>
      <c r="N170" s="258" t="s">
        <v>42</v>
      </c>
      <c r="O170" s="49"/>
      <c r="P170" s="219">
        <f>O170*H170</f>
        <v>0</v>
      </c>
      <c r="Q170" s="219">
        <v>0.0027200000000000002</v>
      </c>
      <c r="R170" s="219">
        <f>Q170*H170</f>
        <v>2.0186670400000004</v>
      </c>
      <c r="S170" s="219">
        <v>0</v>
      </c>
      <c r="T170" s="220">
        <f>S170*H170</f>
        <v>0</v>
      </c>
      <c r="AR170" s="26" t="s">
        <v>174</v>
      </c>
      <c r="AT170" s="26" t="s">
        <v>171</v>
      </c>
      <c r="AU170" s="26" t="s">
        <v>79</v>
      </c>
      <c r="AY170" s="26" t="s">
        <v>133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6" t="s">
        <v>77</v>
      </c>
      <c r="BK170" s="221">
        <f>ROUND(I170*H170,2)</f>
        <v>0</v>
      </c>
      <c r="BL170" s="26" t="s">
        <v>140</v>
      </c>
      <c r="BM170" s="26" t="s">
        <v>228</v>
      </c>
    </row>
    <row r="171" s="1" customFormat="1">
      <c r="B171" s="48"/>
      <c r="D171" s="222" t="s">
        <v>142</v>
      </c>
      <c r="F171" s="223" t="s">
        <v>227</v>
      </c>
      <c r="I171" s="183"/>
      <c r="L171" s="48"/>
      <c r="M171" s="224"/>
      <c r="N171" s="49"/>
      <c r="O171" s="49"/>
      <c r="P171" s="49"/>
      <c r="Q171" s="49"/>
      <c r="R171" s="49"/>
      <c r="S171" s="49"/>
      <c r="T171" s="87"/>
      <c r="AT171" s="26" t="s">
        <v>142</v>
      </c>
      <c r="AU171" s="26" t="s">
        <v>79</v>
      </c>
    </row>
    <row r="172" s="13" customFormat="1">
      <c r="B172" s="233"/>
      <c r="D172" s="222" t="s">
        <v>146</v>
      </c>
      <c r="F172" s="235" t="s">
        <v>229</v>
      </c>
      <c r="H172" s="236">
        <v>742.15700000000004</v>
      </c>
      <c r="I172" s="237"/>
      <c r="L172" s="233"/>
      <c r="M172" s="238"/>
      <c r="N172" s="239"/>
      <c r="O172" s="239"/>
      <c r="P172" s="239"/>
      <c r="Q172" s="239"/>
      <c r="R172" s="239"/>
      <c r="S172" s="239"/>
      <c r="T172" s="240"/>
      <c r="AT172" s="234" t="s">
        <v>146</v>
      </c>
      <c r="AU172" s="234" t="s">
        <v>79</v>
      </c>
      <c r="AV172" s="13" t="s">
        <v>79</v>
      </c>
      <c r="AW172" s="13" t="s">
        <v>6</v>
      </c>
      <c r="AX172" s="13" t="s">
        <v>77</v>
      </c>
      <c r="AY172" s="234" t="s">
        <v>133</v>
      </c>
    </row>
    <row r="173" s="1" customFormat="1" ht="25.5" customHeight="1">
      <c r="B173" s="209"/>
      <c r="C173" s="210" t="s">
        <v>230</v>
      </c>
      <c r="D173" s="210" t="s">
        <v>135</v>
      </c>
      <c r="E173" s="211" t="s">
        <v>231</v>
      </c>
      <c r="F173" s="212" t="s">
        <v>232</v>
      </c>
      <c r="G173" s="213" t="s">
        <v>233</v>
      </c>
      <c r="H173" s="214">
        <v>317.60000000000002</v>
      </c>
      <c r="I173" s="215"/>
      <c r="J173" s="216">
        <f>ROUND(I173*H173,2)</f>
        <v>0</v>
      </c>
      <c r="K173" s="212" t="s">
        <v>139</v>
      </c>
      <c r="L173" s="48"/>
      <c r="M173" s="217" t="s">
        <v>5</v>
      </c>
      <c r="N173" s="218" t="s">
        <v>42</v>
      </c>
      <c r="O173" s="49"/>
      <c r="P173" s="219">
        <f>O173*H173</f>
        <v>0</v>
      </c>
      <c r="Q173" s="219">
        <v>0.0033899999999999998</v>
      </c>
      <c r="R173" s="219">
        <f>Q173*H173</f>
        <v>1.0766640000000001</v>
      </c>
      <c r="S173" s="219">
        <v>0</v>
      </c>
      <c r="T173" s="220">
        <f>S173*H173</f>
        <v>0</v>
      </c>
      <c r="AR173" s="26" t="s">
        <v>140</v>
      </c>
      <c r="AT173" s="26" t="s">
        <v>135</v>
      </c>
      <c r="AU173" s="26" t="s">
        <v>79</v>
      </c>
      <c r="AY173" s="26" t="s">
        <v>133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6" t="s">
        <v>77</v>
      </c>
      <c r="BK173" s="221">
        <f>ROUND(I173*H173,2)</f>
        <v>0</v>
      </c>
      <c r="BL173" s="26" t="s">
        <v>140</v>
      </c>
      <c r="BM173" s="26" t="s">
        <v>234</v>
      </c>
    </row>
    <row r="174" s="1" customFormat="1">
      <c r="B174" s="48"/>
      <c r="D174" s="222" t="s">
        <v>142</v>
      </c>
      <c r="F174" s="223" t="s">
        <v>235</v>
      </c>
      <c r="I174" s="183"/>
      <c r="L174" s="48"/>
      <c r="M174" s="224"/>
      <c r="N174" s="49"/>
      <c r="O174" s="49"/>
      <c r="P174" s="49"/>
      <c r="Q174" s="49"/>
      <c r="R174" s="49"/>
      <c r="S174" s="49"/>
      <c r="T174" s="87"/>
      <c r="AT174" s="26" t="s">
        <v>142</v>
      </c>
      <c r="AU174" s="26" t="s">
        <v>79</v>
      </c>
    </row>
    <row r="175" s="1" customFormat="1">
      <c r="B175" s="48"/>
      <c r="D175" s="222" t="s">
        <v>144</v>
      </c>
      <c r="F175" s="225" t="s">
        <v>194</v>
      </c>
      <c r="I175" s="183"/>
      <c r="L175" s="48"/>
      <c r="M175" s="224"/>
      <c r="N175" s="49"/>
      <c r="O175" s="49"/>
      <c r="P175" s="49"/>
      <c r="Q175" s="49"/>
      <c r="R175" s="49"/>
      <c r="S175" s="49"/>
      <c r="T175" s="87"/>
      <c r="AT175" s="26" t="s">
        <v>144</v>
      </c>
      <c r="AU175" s="26" t="s">
        <v>79</v>
      </c>
    </row>
    <row r="176" s="12" customFormat="1">
      <c r="B176" s="226"/>
      <c r="D176" s="222" t="s">
        <v>146</v>
      </c>
      <c r="E176" s="227" t="s">
        <v>5</v>
      </c>
      <c r="F176" s="228" t="s">
        <v>236</v>
      </c>
      <c r="H176" s="227" t="s">
        <v>5</v>
      </c>
      <c r="I176" s="229"/>
      <c r="L176" s="226"/>
      <c r="M176" s="230"/>
      <c r="N176" s="231"/>
      <c r="O176" s="231"/>
      <c r="P176" s="231"/>
      <c r="Q176" s="231"/>
      <c r="R176" s="231"/>
      <c r="S176" s="231"/>
      <c r="T176" s="232"/>
      <c r="AT176" s="227" t="s">
        <v>146</v>
      </c>
      <c r="AU176" s="227" t="s">
        <v>79</v>
      </c>
      <c r="AV176" s="12" t="s">
        <v>77</v>
      </c>
      <c r="AW176" s="12" t="s">
        <v>35</v>
      </c>
      <c r="AX176" s="12" t="s">
        <v>71</v>
      </c>
      <c r="AY176" s="227" t="s">
        <v>133</v>
      </c>
    </row>
    <row r="177" s="12" customFormat="1">
      <c r="B177" s="226"/>
      <c r="D177" s="222" t="s">
        <v>146</v>
      </c>
      <c r="E177" s="227" t="s">
        <v>5</v>
      </c>
      <c r="F177" s="228" t="s">
        <v>209</v>
      </c>
      <c r="H177" s="227" t="s">
        <v>5</v>
      </c>
      <c r="I177" s="229"/>
      <c r="L177" s="226"/>
      <c r="M177" s="230"/>
      <c r="N177" s="231"/>
      <c r="O177" s="231"/>
      <c r="P177" s="231"/>
      <c r="Q177" s="231"/>
      <c r="R177" s="231"/>
      <c r="S177" s="231"/>
      <c r="T177" s="232"/>
      <c r="AT177" s="227" t="s">
        <v>146</v>
      </c>
      <c r="AU177" s="227" t="s">
        <v>79</v>
      </c>
      <c r="AV177" s="12" t="s">
        <v>77</v>
      </c>
      <c r="AW177" s="12" t="s">
        <v>35</v>
      </c>
      <c r="AX177" s="12" t="s">
        <v>71</v>
      </c>
      <c r="AY177" s="227" t="s">
        <v>133</v>
      </c>
    </row>
    <row r="178" s="13" customFormat="1">
      <c r="B178" s="233"/>
      <c r="D178" s="222" t="s">
        <v>146</v>
      </c>
      <c r="E178" s="234" t="s">
        <v>5</v>
      </c>
      <c r="F178" s="235" t="s">
        <v>237</v>
      </c>
      <c r="H178" s="236">
        <v>41.399999999999999</v>
      </c>
      <c r="I178" s="237"/>
      <c r="L178" s="233"/>
      <c r="M178" s="238"/>
      <c r="N178" s="239"/>
      <c r="O178" s="239"/>
      <c r="P178" s="239"/>
      <c r="Q178" s="239"/>
      <c r="R178" s="239"/>
      <c r="S178" s="239"/>
      <c r="T178" s="240"/>
      <c r="AT178" s="234" t="s">
        <v>146</v>
      </c>
      <c r="AU178" s="234" t="s">
        <v>79</v>
      </c>
      <c r="AV178" s="13" t="s">
        <v>79</v>
      </c>
      <c r="AW178" s="13" t="s">
        <v>35</v>
      </c>
      <c r="AX178" s="13" t="s">
        <v>71</v>
      </c>
      <c r="AY178" s="234" t="s">
        <v>133</v>
      </c>
    </row>
    <row r="179" s="13" customFormat="1">
      <c r="B179" s="233"/>
      <c r="D179" s="222" t="s">
        <v>146</v>
      </c>
      <c r="E179" s="234" t="s">
        <v>5</v>
      </c>
      <c r="F179" s="235" t="s">
        <v>238</v>
      </c>
      <c r="H179" s="236">
        <v>13.15</v>
      </c>
      <c r="I179" s="237"/>
      <c r="L179" s="233"/>
      <c r="M179" s="238"/>
      <c r="N179" s="239"/>
      <c r="O179" s="239"/>
      <c r="P179" s="239"/>
      <c r="Q179" s="239"/>
      <c r="R179" s="239"/>
      <c r="S179" s="239"/>
      <c r="T179" s="240"/>
      <c r="AT179" s="234" t="s">
        <v>146</v>
      </c>
      <c r="AU179" s="234" t="s">
        <v>79</v>
      </c>
      <c r="AV179" s="13" t="s">
        <v>79</v>
      </c>
      <c r="AW179" s="13" t="s">
        <v>35</v>
      </c>
      <c r="AX179" s="13" t="s">
        <v>71</v>
      </c>
      <c r="AY179" s="234" t="s">
        <v>133</v>
      </c>
    </row>
    <row r="180" s="13" customFormat="1">
      <c r="B180" s="233"/>
      <c r="D180" s="222" t="s">
        <v>146</v>
      </c>
      <c r="E180" s="234" t="s">
        <v>5</v>
      </c>
      <c r="F180" s="235" t="s">
        <v>239</v>
      </c>
      <c r="H180" s="236">
        <v>35.799999999999997</v>
      </c>
      <c r="I180" s="237"/>
      <c r="L180" s="233"/>
      <c r="M180" s="238"/>
      <c r="N180" s="239"/>
      <c r="O180" s="239"/>
      <c r="P180" s="239"/>
      <c r="Q180" s="239"/>
      <c r="R180" s="239"/>
      <c r="S180" s="239"/>
      <c r="T180" s="240"/>
      <c r="AT180" s="234" t="s">
        <v>146</v>
      </c>
      <c r="AU180" s="234" t="s">
        <v>79</v>
      </c>
      <c r="AV180" s="13" t="s">
        <v>79</v>
      </c>
      <c r="AW180" s="13" t="s">
        <v>35</v>
      </c>
      <c r="AX180" s="13" t="s">
        <v>71</v>
      </c>
      <c r="AY180" s="234" t="s">
        <v>133</v>
      </c>
    </row>
    <row r="181" s="13" customFormat="1">
      <c r="B181" s="233"/>
      <c r="D181" s="222" t="s">
        <v>146</v>
      </c>
      <c r="E181" s="234" t="s">
        <v>5</v>
      </c>
      <c r="F181" s="235" t="s">
        <v>240</v>
      </c>
      <c r="H181" s="236">
        <v>28.149999999999999</v>
      </c>
      <c r="I181" s="237"/>
      <c r="L181" s="233"/>
      <c r="M181" s="238"/>
      <c r="N181" s="239"/>
      <c r="O181" s="239"/>
      <c r="P181" s="239"/>
      <c r="Q181" s="239"/>
      <c r="R181" s="239"/>
      <c r="S181" s="239"/>
      <c r="T181" s="240"/>
      <c r="AT181" s="234" t="s">
        <v>146</v>
      </c>
      <c r="AU181" s="234" t="s">
        <v>79</v>
      </c>
      <c r="AV181" s="13" t="s">
        <v>79</v>
      </c>
      <c r="AW181" s="13" t="s">
        <v>35</v>
      </c>
      <c r="AX181" s="13" t="s">
        <v>71</v>
      </c>
      <c r="AY181" s="234" t="s">
        <v>133</v>
      </c>
    </row>
    <row r="182" s="13" customFormat="1">
      <c r="B182" s="233"/>
      <c r="D182" s="222" t="s">
        <v>146</v>
      </c>
      <c r="E182" s="234" t="s">
        <v>5</v>
      </c>
      <c r="F182" s="235" t="s">
        <v>241</v>
      </c>
      <c r="H182" s="236">
        <v>27.949999999999999</v>
      </c>
      <c r="I182" s="237"/>
      <c r="L182" s="233"/>
      <c r="M182" s="238"/>
      <c r="N182" s="239"/>
      <c r="O182" s="239"/>
      <c r="P182" s="239"/>
      <c r="Q182" s="239"/>
      <c r="R182" s="239"/>
      <c r="S182" s="239"/>
      <c r="T182" s="240"/>
      <c r="AT182" s="234" t="s">
        <v>146</v>
      </c>
      <c r="AU182" s="234" t="s">
        <v>79</v>
      </c>
      <c r="AV182" s="13" t="s">
        <v>79</v>
      </c>
      <c r="AW182" s="13" t="s">
        <v>35</v>
      </c>
      <c r="AX182" s="13" t="s">
        <v>71</v>
      </c>
      <c r="AY182" s="234" t="s">
        <v>133</v>
      </c>
    </row>
    <row r="183" s="13" customFormat="1">
      <c r="B183" s="233"/>
      <c r="D183" s="222" t="s">
        <v>146</v>
      </c>
      <c r="E183" s="234" t="s">
        <v>5</v>
      </c>
      <c r="F183" s="235" t="s">
        <v>242</v>
      </c>
      <c r="H183" s="236">
        <v>68.299999999999997</v>
      </c>
      <c r="I183" s="237"/>
      <c r="L183" s="233"/>
      <c r="M183" s="238"/>
      <c r="N183" s="239"/>
      <c r="O183" s="239"/>
      <c r="P183" s="239"/>
      <c r="Q183" s="239"/>
      <c r="R183" s="239"/>
      <c r="S183" s="239"/>
      <c r="T183" s="240"/>
      <c r="AT183" s="234" t="s">
        <v>146</v>
      </c>
      <c r="AU183" s="234" t="s">
        <v>79</v>
      </c>
      <c r="AV183" s="13" t="s">
        <v>79</v>
      </c>
      <c r="AW183" s="13" t="s">
        <v>35</v>
      </c>
      <c r="AX183" s="13" t="s">
        <v>71</v>
      </c>
      <c r="AY183" s="234" t="s">
        <v>133</v>
      </c>
    </row>
    <row r="184" s="12" customFormat="1">
      <c r="B184" s="226"/>
      <c r="D184" s="222" t="s">
        <v>146</v>
      </c>
      <c r="E184" s="227" t="s">
        <v>5</v>
      </c>
      <c r="F184" s="228" t="s">
        <v>218</v>
      </c>
      <c r="H184" s="227" t="s">
        <v>5</v>
      </c>
      <c r="I184" s="229"/>
      <c r="L184" s="226"/>
      <c r="M184" s="230"/>
      <c r="N184" s="231"/>
      <c r="O184" s="231"/>
      <c r="P184" s="231"/>
      <c r="Q184" s="231"/>
      <c r="R184" s="231"/>
      <c r="S184" s="231"/>
      <c r="T184" s="232"/>
      <c r="AT184" s="227" t="s">
        <v>146</v>
      </c>
      <c r="AU184" s="227" t="s">
        <v>79</v>
      </c>
      <c r="AV184" s="12" t="s">
        <v>77</v>
      </c>
      <c r="AW184" s="12" t="s">
        <v>35</v>
      </c>
      <c r="AX184" s="12" t="s">
        <v>71</v>
      </c>
      <c r="AY184" s="227" t="s">
        <v>133</v>
      </c>
    </row>
    <row r="185" s="13" customFormat="1">
      <c r="B185" s="233"/>
      <c r="D185" s="222" t="s">
        <v>146</v>
      </c>
      <c r="E185" s="234" t="s">
        <v>5</v>
      </c>
      <c r="F185" s="235" t="s">
        <v>243</v>
      </c>
      <c r="H185" s="236">
        <v>38.899999999999999</v>
      </c>
      <c r="I185" s="237"/>
      <c r="L185" s="233"/>
      <c r="M185" s="238"/>
      <c r="N185" s="239"/>
      <c r="O185" s="239"/>
      <c r="P185" s="239"/>
      <c r="Q185" s="239"/>
      <c r="R185" s="239"/>
      <c r="S185" s="239"/>
      <c r="T185" s="240"/>
      <c r="AT185" s="234" t="s">
        <v>146</v>
      </c>
      <c r="AU185" s="234" t="s">
        <v>79</v>
      </c>
      <c r="AV185" s="13" t="s">
        <v>79</v>
      </c>
      <c r="AW185" s="13" t="s">
        <v>35</v>
      </c>
      <c r="AX185" s="13" t="s">
        <v>71</v>
      </c>
      <c r="AY185" s="234" t="s">
        <v>133</v>
      </c>
    </row>
    <row r="186" s="15" customFormat="1">
      <c r="B186" s="259"/>
      <c r="D186" s="222" t="s">
        <v>146</v>
      </c>
      <c r="E186" s="260" t="s">
        <v>5</v>
      </c>
      <c r="F186" s="261" t="s">
        <v>244</v>
      </c>
      <c r="H186" s="262">
        <v>253.65000000000001</v>
      </c>
      <c r="I186" s="263"/>
      <c r="L186" s="259"/>
      <c r="M186" s="264"/>
      <c r="N186" s="265"/>
      <c r="O186" s="265"/>
      <c r="P186" s="265"/>
      <c r="Q186" s="265"/>
      <c r="R186" s="265"/>
      <c r="S186" s="265"/>
      <c r="T186" s="266"/>
      <c r="AT186" s="260" t="s">
        <v>146</v>
      </c>
      <c r="AU186" s="260" t="s">
        <v>79</v>
      </c>
      <c r="AV186" s="15" t="s">
        <v>161</v>
      </c>
      <c r="AW186" s="15" t="s">
        <v>35</v>
      </c>
      <c r="AX186" s="15" t="s">
        <v>71</v>
      </c>
      <c r="AY186" s="260" t="s">
        <v>133</v>
      </c>
    </row>
    <row r="187" s="12" customFormat="1">
      <c r="B187" s="226"/>
      <c r="D187" s="222" t="s">
        <v>146</v>
      </c>
      <c r="E187" s="227" t="s">
        <v>5</v>
      </c>
      <c r="F187" s="228" t="s">
        <v>245</v>
      </c>
      <c r="H187" s="227" t="s">
        <v>5</v>
      </c>
      <c r="I187" s="229"/>
      <c r="L187" s="226"/>
      <c r="M187" s="230"/>
      <c r="N187" s="231"/>
      <c r="O187" s="231"/>
      <c r="P187" s="231"/>
      <c r="Q187" s="231"/>
      <c r="R187" s="231"/>
      <c r="S187" s="231"/>
      <c r="T187" s="232"/>
      <c r="AT187" s="227" t="s">
        <v>146</v>
      </c>
      <c r="AU187" s="227" t="s">
        <v>79</v>
      </c>
      <c r="AV187" s="12" t="s">
        <v>77</v>
      </c>
      <c r="AW187" s="12" t="s">
        <v>35</v>
      </c>
      <c r="AX187" s="12" t="s">
        <v>71</v>
      </c>
      <c r="AY187" s="227" t="s">
        <v>133</v>
      </c>
    </row>
    <row r="188" s="13" customFormat="1">
      <c r="B188" s="233"/>
      <c r="D188" s="222" t="s">
        <v>146</v>
      </c>
      <c r="E188" s="234" t="s">
        <v>5</v>
      </c>
      <c r="F188" s="235" t="s">
        <v>246</v>
      </c>
      <c r="H188" s="236">
        <v>11.6</v>
      </c>
      <c r="I188" s="237"/>
      <c r="L188" s="233"/>
      <c r="M188" s="238"/>
      <c r="N188" s="239"/>
      <c r="O188" s="239"/>
      <c r="P188" s="239"/>
      <c r="Q188" s="239"/>
      <c r="R188" s="239"/>
      <c r="S188" s="239"/>
      <c r="T188" s="240"/>
      <c r="AT188" s="234" t="s">
        <v>146</v>
      </c>
      <c r="AU188" s="234" t="s">
        <v>79</v>
      </c>
      <c r="AV188" s="13" t="s">
        <v>79</v>
      </c>
      <c r="AW188" s="13" t="s">
        <v>35</v>
      </c>
      <c r="AX188" s="13" t="s">
        <v>71</v>
      </c>
      <c r="AY188" s="234" t="s">
        <v>133</v>
      </c>
    </row>
    <row r="189" s="13" customFormat="1">
      <c r="B189" s="233"/>
      <c r="D189" s="222" t="s">
        <v>146</v>
      </c>
      <c r="E189" s="234" t="s">
        <v>5</v>
      </c>
      <c r="F189" s="235" t="s">
        <v>247</v>
      </c>
      <c r="H189" s="236">
        <v>2.2999999999999998</v>
      </c>
      <c r="I189" s="237"/>
      <c r="L189" s="233"/>
      <c r="M189" s="238"/>
      <c r="N189" s="239"/>
      <c r="O189" s="239"/>
      <c r="P189" s="239"/>
      <c r="Q189" s="239"/>
      <c r="R189" s="239"/>
      <c r="S189" s="239"/>
      <c r="T189" s="240"/>
      <c r="AT189" s="234" t="s">
        <v>146</v>
      </c>
      <c r="AU189" s="234" t="s">
        <v>79</v>
      </c>
      <c r="AV189" s="13" t="s">
        <v>79</v>
      </c>
      <c r="AW189" s="13" t="s">
        <v>35</v>
      </c>
      <c r="AX189" s="13" t="s">
        <v>71</v>
      </c>
      <c r="AY189" s="234" t="s">
        <v>133</v>
      </c>
    </row>
    <row r="190" s="13" customFormat="1">
      <c r="B190" s="233"/>
      <c r="D190" s="222" t="s">
        <v>146</v>
      </c>
      <c r="E190" s="234" t="s">
        <v>5</v>
      </c>
      <c r="F190" s="235" t="s">
        <v>246</v>
      </c>
      <c r="H190" s="236">
        <v>11.6</v>
      </c>
      <c r="I190" s="237"/>
      <c r="L190" s="233"/>
      <c r="M190" s="238"/>
      <c r="N190" s="239"/>
      <c r="O190" s="239"/>
      <c r="P190" s="239"/>
      <c r="Q190" s="239"/>
      <c r="R190" s="239"/>
      <c r="S190" s="239"/>
      <c r="T190" s="240"/>
      <c r="AT190" s="234" t="s">
        <v>146</v>
      </c>
      <c r="AU190" s="234" t="s">
        <v>79</v>
      </c>
      <c r="AV190" s="13" t="s">
        <v>79</v>
      </c>
      <c r="AW190" s="13" t="s">
        <v>35</v>
      </c>
      <c r="AX190" s="13" t="s">
        <v>71</v>
      </c>
      <c r="AY190" s="234" t="s">
        <v>133</v>
      </c>
    </row>
    <row r="191" s="13" customFormat="1">
      <c r="B191" s="233"/>
      <c r="D191" s="222" t="s">
        <v>146</v>
      </c>
      <c r="E191" s="234" t="s">
        <v>5</v>
      </c>
      <c r="F191" s="235" t="s">
        <v>248</v>
      </c>
      <c r="H191" s="236">
        <v>6.9000000000000004</v>
      </c>
      <c r="I191" s="237"/>
      <c r="L191" s="233"/>
      <c r="M191" s="238"/>
      <c r="N191" s="239"/>
      <c r="O191" s="239"/>
      <c r="P191" s="239"/>
      <c r="Q191" s="239"/>
      <c r="R191" s="239"/>
      <c r="S191" s="239"/>
      <c r="T191" s="240"/>
      <c r="AT191" s="234" t="s">
        <v>146</v>
      </c>
      <c r="AU191" s="234" t="s">
        <v>79</v>
      </c>
      <c r="AV191" s="13" t="s">
        <v>79</v>
      </c>
      <c r="AW191" s="13" t="s">
        <v>35</v>
      </c>
      <c r="AX191" s="13" t="s">
        <v>71</v>
      </c>
      <c r="AY191" s="234" t="s">
        <v>133</v>
      </c>
    </row>
    <row r="192" s="13" customFormat="1">
      <c r="B192" s="233"/>
      <c r="D192" s="222" t="s">
        <v>146</v>
      </c>
      <c r="E192" s="234" t="s">
        <v>5</v>
      </c>
      <c r="F192" s="235" t="s">
        <v>249</v>
      </c>
      <c r="H192" s="236">
        <v>7.25</v>
      </c>
      <c r="I192" s="237"/>
      <c r="L192" s="233"/>
      <c r="M192" s="238"/>
      <c r="N192" s="239"/>
      <c r="O192" s="239"/>
      <c r="P192" s="239"/>
      <c r="Q192" s="239"/>
      <c r="R192" s="239"/>
      <c r="S192" s="239"/>
      <c r="T192" s="240"/>
      <c r="AT192" s="234" t="s">
        <v>146</v>
      </c>
      <c r="AU192" s="234" t="s">
        <v>79</v>
      </c>
      <c r="AV192" s="13" t="s">
        <v>79</v>
      </c>
      <c r="AW192" s="13" t="s">
        <v>35</v>
      </c>
      <c r="AX192" s="13" t="s">
        <v>71</v>
      </c>
      <c r="AY192" s="234" t="s">
        <v>133</v>
      </c>
    </row>
    <row r="193" s="13" customFormat="1">
      <c r="B193" s="233"/>
      <c r="D193" s="222" t="s">
        <v>146</v>
      </c>
      <c r="E193" s="234" t="s">
        <v>5</v>
      </c>
      <c r="F193" s="235" t="s">
        <v>250</v>
      </c>
      <c r="H193" s="236">
        <v>13.800000000000001</v>
      </c>
      <c r="I193" s="237"/>
      <c r="L193" s="233"/>
      <c r="M193" s="238"/>
      <c r="N193" s="239"/>
      <c r="O193" s="239"/>
      <c r="P193" s="239"/>
      <c r="Q193" s="239"/>
      <c r="R193" s="239"/>
      <c r="S193" s="239"/>
      <c r="T193" s="240"/>
      <c r="AT193" s="234" t="s">
        <v>146</v>
      </c>
      <c r="AU193" s="234" t="s">
        <v>79</v>
      </c>
      <c r="AV193" s="13" t="s">
        <v>79</v>
      </c>
      <c r="AW193" s="13" t="s">
        <v>35</v>
      </c>
      <c r="AX193" s="13" t="s">
        <v>71</v>
      </c>
      <c r="AY193" s="234" t="s">
        <v>133</v>
      </c>
    </row>
    <row r="194" s="13" customFormat="1">
      <c r="B194" s="233"/>
      <c r="D194" s="222" t="s">
        <v>146</v>
      </c>
      <c r="E194" s="234" t="s">
        <v>5</v>
      </c>
      <c r="F194" s="235" t="s">
        <v>251</v>
      </c>
      <c r="H194" s="236">
        <v>10.5</v>
      </c>
      <c r="I194" s="237"/>
      <c r="L194" s="233"/>
      <c r="M194" s="238"/>
      <c r="N194" s="239"/>
      <c r="O194" s="239"/>
      <c r="P194" s="239"/>
      <c r="Q194" s="239"/>
      <c r="R194" s="239"/>
      <c r="S194" s="239"/>
      <c r="T194" s="240"/>
      <c r="AT194" s="234" t="s">
        <v>146</v>
      </c>
      <c r="AU194" s="234" t="s">
        <v>79</v>
      </c>
      <c r="AV194" s="13" t="s">
        <v>79</v>
      </c>
      <c r="AW194" s="13" t="s">
        <v>35</v>
      </c>
      <c r="AX194" s="13" t="s">
        <v>71</v>
      </c>
      <c r="AY194" s="234" t="s">
        <v>133</v>
      </c>
    </row>
    <row r="195" s="15" customFormat="1">
      <c r="B195" s="259"/>
      <c r="D195" s="222" t="s">
        <v>146</v>
      </c>
      <c r="E195" s="260" t="s">
        <v>5</v>
      </c>
      <c r="F195" s="261" t="s">
        <v>244</v>
      </c>
      <c r="H195" s="262">
        <v>63.950000000000003</v>
      </c>
      <c r="I195" s="263"/>
      <c r="L195" s="259"/>
      <c r="M195" s="264"/>
      <c r="N195" s="265"/>
      <c r="O195" s="265"/>
      <c r="P195" s="265"/>
      <c r="Q195" s="265"/>
      <c r="R195" s="265"/>
      <c r="S195" s="265"/>
      <c r="T195" s="266"/>
      <c r="AT195" s="260" t="s">
        <v>146</v>
      </c>
      <c r="AU195" s="260" t="s">
        <v>79</v>
      </c>
      <c r="AV195" s="15" t="s">
        <v>161</v>
      </c>
      <c r="AW195" s="15" t="s">
        <v>35</v>
      </c>
      <c r="AX195" s="15" t="s">
        <v>71</v>
      </c>
      <c r="AY195" s="260" t="s">
        <v>133</v>
      </c>
    </row>
    <row r="196" s="14" customFormat="1">
      <c r="B196" s="241"/>
      <c r="D196" s="222" t="s">
        <v>146</v>
      </c>
      <c r="E196" s="242" t="s">
        <v>5</v>
      </c>
      <c r="F196" s="243" t="s">
        <v>150</v>
      </c>
      <c r="H196" s="244">
        <v>317.60000000000002</v>
      </c>
      <c r="I196" s="245"/>
      <c r="L196" s="241"/>
      <c r="M196" s="246"/>
      <c r="N196" s="247"/>
      <c r="O196" s="247"/>
      <c r="P196" s="247"/>
      <c r="Q196" s="247"/>
      <c r="R196" s="247"/>
      <c r="S196" s="247"/>
      <c r="T196" s="248"/>
      <c r="AT196" s="242" t="s">
        <v>146</v>
      </c>
      <c r="AU196" s="242" t="s">
        <v>79</v>
      </c>
      <c r="AV196" s="14" t="s">
        <v>140</v>
      </c>
      <c r="AW196" s="14" t="s">
        <v>35</v>
      </c>
      <c r="AX196" s="14" t="s">
        <v>77</v>
      </c>
      <c r="AY196" s="242" t="s">
        <v>133</v>
      </c>
    </row>
    <row r="197" s="1" customFormat="1" ht="16.5" customHeight="1">
      <c r="B197" s="209"/>
      <c r="C197" s="249" t="s">
        <v>252</v>
      </c>
      <c r="D197" s="249" t="s">
        <v>171</v>
      </c>
      <c r="E197" s="250" t="s">
        <v>253</v>
      </c>
      <c r="F197" s="251" t="s">
        <v>254</v>
      </c>
      <c r="G197" s="252" t="s">
        <v>138</v>
      </c>
      <c r="H197" s="253">
        <v>104.80800000000001</v>
      </c>
      <c r="I197" s="254"/>
      <c r="J197" s="255">
        <f>ROUND(I197*H197,2)</f>
        <v>0</v>
      </c>
      <c r="K197" s="251" t="s">
        <v>139</v>
      </c>
      <c r="L197" s="256"/>
      <c r="M197" s="257" t="s">
        <v>5</v>
      </c>
      <c r="N197" s="258" t="s">
        <v>42</v>
      </c>
      <c r="O197" s="49"/>
      <c r="P197" s="219">
        <f>O197*H197</f>
        <v>0</v>
      </c>
      <c r="Q197" s="219">
        <v>0.00051000000000000004</v>
      </c>
      <c r="R197" s="219">
        <f>Q197*H197</f>
        <v>0.053452080000000006</v>
      </c>
      <c r="S197" s="219">
        <v>0</v>
      </c>
      <c r="T197" s="220">
        <f>S197*H197</f>
        <v>0</v>
      </c>
      <c r="AR197" s="26" t="s">
        <v>174</v>
      </c>
      <c r="AT197" s="26" t="s">
        <v>171</v>
      </c>
      <c r="AU197" s="26" t="s">
        <v>79</v>
      </c>
      <c r="AY197" s="26" t="s">
        <v>133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26" t="s">
        <v>77</v>
      </c>
      <c r="BK197" s="221">
        <f>ROUND(I197*H197,2)</f>
        <v>0</v>
      </c>
      <c r="BL197" s="26" t="s">
        <v>140</v>
      </c>
      <c r="BM197" s="26" t="s">
        <v>255</v>
      </c>
    </row>
    <row r="198" s="1" customFormat="1">
      <c r="B198" s="48"/>
      <c r="D198" s="222" t="s">
        <v>142</v>
      </c>
      <c r="F198" s="223" t="s">
        <v>254</v>
      </c>
      <c r="I198" s="183"/>
      <c r="L198" s="48"/>
      <c r="M198" s="224"/>
      <c r="N198" s="49"/>
      <c r="O198" s="49"/>
      <c r="P198" s="49"/>
      <c r="Q198" s="49"/>
      <c r="R198" s="49"/>
      <c r="S198" s="49"/>
      <c r="T198" s="87"/>
      <c r="AT198" s="26" t="s">
        <v>142</v>
      </c>
      <c r="AU198" s="26" t="s">
        <v>79</v>
      </c>
    </row>
    <row r="199" s="13" customFormat="1">
      <c r="B199" s="233"/>
      <c r="D199" s="222" t="s">
        <v>146</v>
      </c>
      <c r="E199" s="234" t="s">
        <v>5</v>
      </c>
      <c r="F199" s="235" t="s">
        <v>256</v>
      </c>
      <c r="H199" s="236">
        <v>95.280000000000001</v>
      </c>
      <c r="I199" s="237"/>
      <c r="L199" s="233"/>
      <c r="M199" s="238"/>
      <c r="N199" s="239"/>
      <c r="O199" s="239"/>
      <c r="P199" s="239"/>
      <c r="Q199" s="239"/>
      <c r="R199" s="239"/>
      <c r="S199" s="239"/>
      <c r="T199" s="240"/>
      <c r="AT199" s="234" t="s">
        <v>146</v>
      </c>
      <c r="AU199" s="234" t="s">
        <v>79</v>
      </c>
      <c r="AV199" s="13" t="s">
        <v>79</v>
      </c>
      <c r="AW199" s="13" t="s">
        <v>35</v>
      </c>
      <c r="AX199" s="13" t="s">
        <v>77</v>
      </c>
      <c r="AY199" s="234" t="s">
        <v>133</v>
      </c>
    </row>
    <row r="200" s="13" customFormat="1">
      <c r="B200" s="233"/>
      <c r="D200" s="222" t="s">
        <v>146</v>
      </c>
      <c r="F200" s="235" t="s">
        <v>257</v>
      </c>
      <c r="H200" s="236">
        <v>104.80800000000001</v>
      </c>
      <c r="I200" s="237"/>
      <c r="L200" s="233"/>
      <c r="M200" s="238"/>
      <c r="N200" s="239"/>
      <c r="O200" s="239"/>
      <c r="P200" s="239"/>
      <c r="Q200" s="239"/>
      <c r="R200" s="239"/>
      <c r="S200" s="239"/>
      <c r="T200" s="240"/>
      <c r="AT200" s="234" t="s">
        <v>146</v>
      </c>
      <c r="AU200" s="234" t="s">
        <v>79</v>
      </c>
      <c r="AV200" s="13" t="s">
        <v>79</v>
      </c>
      <c r="AW200" s="13" t="s">
        <v>6</v>
      </c>
      <c r="AX200" s="13" t="s">
        <v>77</v>
      </c>
      <c r="AY200" s="234" t="s">
        <v>133</v>
      </c>
    </row>
    <row r="201" s="1" customFormat="1" ht="25.5" customHeight="1">
      <c r="B201" s="209"/>
      <c r="C201" s="210" t="s">
        <v>258</v>
      </c>
      <c r="D201" s="210" t="s">
        <v>135</v>
      </c>
      <c r="E201" s="211" t="s">
        <v>259</v>
      </c>
      <c r="F201" s="212" t="s">
        <v>260</v>
      </c>
      <c r="G201" s="213" t="s">
        <v>138</v>
      </c>
      <c r="H201" s="214">
        <v>93.725999999999999</v>
      </c>
      <c r="I201" s="215"/>
      <c r="J201" s="216">
        <f>ROUND(I201*H201,2)</f>
        <v>0</v>
      </c>
      <c r="K201" s="212" t="s">
        <v>139</v>
      </c>
      <c r="L201" s="48"/>
      <c r="M201" s="217" t="s">
        <v>5</v>
      </c>
      <c r="N201" s="218" t="s">
        <v>42</v>
      </c>
      <c r="O201" s="49"/>
      <c r="P201" s="219">
        <f>O201*H201</f>
        <v>0</v>
      </c>
      <c r="Q201" s="219">
        <v>0.0083199999999999993</v>
      </c>
      <c r="R201" s="219">
        <f>Q201*H201</f>
        <v>0.77980031999999988</v>
      </c>
      <c r="S201" s="219">
        <v>0</v>
      </c>
      <c r="T201" s="220">
        <f>S201*H201</f>
        <v>0</v>
      </c>
      <c r="AR201" s="26" t="s">
        <v>140</v>
      </c>
      <c r="AT201" s="26" t="s">
        <v>135</v>
      </c>
      <c r="AU201" s="26" t="s">
        <v>79</v>
      </c>
      <c r="AY201" s="26" t="s">
        <v>133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6" t="s">
        <v>77</v>
      </c>
      <c r="BK201" s="221">
        <f>ROUND(I201*H201,2)</f>
        <v>0</v>
      </c>
      <c r="BL201" s="26" t="s">
        <v>140</v>
      </c>
      <c r="BM201" s="26" t="s">
        <v>261</v>
      </c>
    </row>
    <row r="202" s="1" customFormat="1">
      <c r="B202" s="48"/>
      <c r="D202" s="222" t="s">
        <v>142</v>
      </c>
      <c r="F202" s="223" t="s">
        <v>262</v>
      </c>
      <c r="I202" s="183"/>
      <c r="L202" s="48"/>
      <c r="M202" s="224"/>
      <c r="N202" s="49"/>
      <c r="O202" s="49"/>
      <c r="P202" s="49"/>
      <c r="Q202" s="49"/>
      <c r="R202" s="49"/>
      <c r="S202" s="49"/>
      <c r="T202" s="87"/>
      <c r="AT202" s="26" t="s">
        <v>142</v>
      </c>
      <c r="AU202" s="26" t="s">
        <v>79</v>
      </c>
    </row>
    <row r="203" s="1" customFormat="1">
      <c r="B203" s="48"/>
      <c r="D203" s="222" t="s">
        <v>144</v>
      </c>
      <c r="F203" s="225" t="s">
        <v>194</v>
      </c>
      <c r="I203" s="183"/>
      <c r="L203" s="48"/>
      <c r="M203" s="224"/>
      <c r="N203" s="49"/>
      <c r="O203" s="49"/>
      <c r="P203" s="49"/>
      <c r="Q203" s="49"/>
      <c r="R203" s="49"/>
      <c r="S203" s="49"/>
      <c r="T203" s="87"/>
      <c r="AT203" s="26" t="s">
        <v>144</v>
      </c>
      <c r="AU203" s="26" t="s">
        <v>79</v>
      </c>
    </row>
    <row r="204" s="12" customFormat="1">
      <c r="B204" s="226"/>
      <c r="D204" s="222" t="s">
        <v>146</v>
      </c>
      <c r="E204" s="227" t="s">
        <v>5</v>
      </c>
      <c r="F204" s="228" t="s">
        <v>263</v>
      </c>
      <c r="H204" s="227" t="s">
        <v>5</v>
      </c>
      <c r="I204" s="229"/>
      <c r="L204" s="226"/>
      <c r="M204" s="230"/>
      <c r="N204" s="231"/>
      <c r="O204" s="231"/>
      <c r="P204" s="231"/>
      <c r="Q204" s="231"/>
      <c r="R204" s="231"/>
      <c r="S204" s="231"/>
      <c r="T204" s="232"/>
      <c r="AT204" s="227" t="s">
        <v>146</v>
      </c>
      <c r="AU204" s="227" t="s">
        <v>79</v>
      </c>
      <c r="AV204" s="12" t="s">
        <v>77</v>
      </c>
      <c r="AW204" s="12" t="s">
        <v>35</v>
      </c>
      <c r="AX204" s="12" t="s">
        <v>71</v>
      </c>
      <c r="AY204" s="227" t="s">
        <v>133</v>
      </c>
    </row>
    <row r="205" s="12" customFormat="1">
      <c r="B205" s="226"/>
      <c r="D205" s="222" t="s">
        <v>146</v>
      </c>
      <c r="E205" s="227" t="s">
        <v>5</v>
      </c>
      <c r="F205" s="228" t="s">
        <v>264</v>
      </c>
      <c r="H205" s="227" t="s">
        <v>5</v>
      </c>
      <c r="I205" s="229"/>
      <c r="L205" s="226"/>
      <c r="M205" s="230"/>
      <c r="N205" s="231"/>
      <c r="O205" s="231"/>
      <c r="P205" s="231"/>
      <c r="Q205" s="231"/>
      <c r="R205" s="231"/>
      <c r="S205" s="231"/>
      <c r="T205" s="232"/>
      <c r="AT205" s="227" t="s">
        <v>146</v>
      </c>
      <c r="AU205" s="227" t="s">
        <v>79</v>
      </c>
      <c r="AV205" s="12" t="s">
        <v>77</v>
      </c>
      <c r="AW205" s="12" t="s">
        <v>35</v>
      </c>
      <c r="AX205" s="12" t="s">
        <v>71</v>
      </c>
      <c r="AY205" s="227" t="s">
        <v>133</v>
      </c>
    </row>
    <row r="206" s="13" customFormat="1">
      <c r="B206" s="233"/>
      <c r="D206" s="222" t="s">
        <v>146</v>
      </c>
      <c r="E206" s="234" t="s">
        <v>5</v>
      </c>
      <c r="F206" s="235" t="s">
        <v>265</v>
      </c>
      <c r="H206" s="236">
        <v>21.762</v>
      </c>
      <c r="I206" s="237"/>
      <c r="L206" s="233"/>
      <c r="M206" s="238"/>
      <c r="N206" s="239"/>
      <c r="O206" s="239"/>
      <c r="P206" s="239"/>
      <c r="Q206" s="239"/>
      <c r="R206" s="239"/>
      <c r="S206" s="239"/>
      <c r="T206" s="240"/>
      <c r="AT206" s="234" t="s">
        <v>146</v>
      </c>
      <c r="AU206" s="234" t="s">
        <v>79</v>
      </c>
      <c r="AV206" s="13" t="s">
        <v>79</v>
      </c>
      <c r="AW206" s="13" t="s">
        <v>35</v>
      </c>
      <c r="AX206" s="13" t="s">
        <v>71</v>
      </c>
      <c r="AY206" s="234" t="s">
        <v>133</v>
      </c>
    </row>
    <row r="207" s="13" customFormat="1">
      <c r="B207" s="233"/>
      <c r="D207" s="222" t="s">
        <v>146</v>
      </c>
      <c r="E207" s="234" t="s">
        <v>5</v>
      </c>
      <c r="F207" s="235" t="s">
        <v>266</v>
      </c>
      <c r="H207" s="236">
        <v>11.853</v>
      </c>
      <c r="I207" s="237"/>
      <c r="L207" s="233"/>
      <c r="M207" s="238"/>
      <c r="N207" s="239"/>
      <c r="O207" s="239"/>
      <c r="P207" s="239"/>
      <c r="Q207" s="239"/>
      <c r="R207" s="239"/>
      <c r="S207" s="239"/>
      <c r="T207" s="240"/>
      <c r="AT207" s="234" t="s">
        <v>146</v>
      </c>
      <c r="AU207" s="234" t="s">
        <v>79</v>
      </c>
      <c r="AV207" s="13" t="s">
        <v>79</v>
      </c>
      <c r="AW207" s="13" t="s">
        <v>35</v>
      </c>
      <c r="AX207" s="13" t="s">
        <v>71</v>
      </c>
      <c r="AY207" s="234" t="s">
        <v>133</v>
      </c>
    </row>
    <row r="208" s="12" customFormat="1">
      <c r="B208" s="226"/>
      <c r="D208" s="222" t="s">
        <v>146</v>
      </c>
      <c r="E208" s="227" t="s">
        <v>5</v>
      </c>
      <c r="F208" s="228" t="s">
        <v>267</v>
      </c>
      <c r="H208" s="227" t="s">
        <v>5</v>
      </c>
      <c r="I208" s="229"/>
      <c r="L208" s="226"/>
      <c r="M208" s="230"/>
      <c r="N208" s="231"/>
      <c r="O208" s="231"/>
      <c r="P208" s="231"/>
      <c r="Q208" s="231"/>
      <c r="R208" s="231"/>
      <c r="S208" s="231"/>
      <c r="T208" s="232"/>
      <c r="AT208" s="227" t="s">
        <v>146</v>
      </c>
      <c r="AU208" s="227" t="s">
        <v>79</v>
      </c>
      <c r="AV208" s="12" t="s">
        <v>77</v>
      </c>
      <c r="AW208" s="12" t="s">
        <v>35</v>
      </c>
      <c r="AX208" s="12" t="s">
        <v>71</v>
      </c>
      <c r="AY208" s="227" t="s">
        <v>133</v>
      </c>
    </row>
    <row r="209" s="13" customFormat="1">
      <c r="B209" s="233"/>
      <c r="D209" s="222" t="s">
        <v>146</v>
      </c>
      <c r="E209" s="234" t="s">
        <v>5</v>
      </c>
      <c r="F209" s="235" t="s">
        <v>268</v>
      </c>
      <c r="H209" s="236">
        <v>60.110999999999997</v>
      </c>
      <c r="I209" s="237"/>
      <c r="L209" s="233"/>
      <c r="M209" s="238"/>
      <c r="N209" s="239"/>
      <c r="O209" s="239"/>
      <c r="P209" s="239"/>
      <c r="Q209" s="239"/>
      <c r="R209" s="239"/>
      <c r="S209" s="239"/>
      <c r="T209" s="240"/>
      <c r="AT209" s="234" t="s">
        <v>146</v>
      </c>
      <c r="AU209" s="234" t="s">
        <v>79</v>
      </c>
      <c r="AV209" s="13" t="s">
        <v>79</v>
      </c>
      <c r="AW209" s="13" t="s">
        <v>35</v>
      </c>
      <c r="AX209" s="13" t="s">
        <v>71</v>
      </c>
      <c r="AY209" s="234" t="s">
        <v>133</v>
      </c>
    </row>
    <row r="210" s="14" customFormat="1">
      <c r="B210" s="241"/>
      <c r="D210" s="222" t="s">
        <v>146</v>
      </c>
      <c r="E210" s="242" t="s">
        <v>5</v>
      </c>
      <c r="F210" s="243" t="s">
        <v>150</v>
      </c>
      <c r="H210" s="244">
        <v>93.725999999999999</v>
      </c>
      <c r="I210" s="245"/>
      <c r="L210" s="241"/>
      <c r="M210" s="246"/>
      <c r="N210" s="247"/>
      <c r="O210" s="247"/>
      <c r="P210" s="247"/>
      <c r="Q210" s="247"/>
      <c r="R210" s="247"/>
      <c r="S210" s="247"/>
      <c r="T210" s="248"/>
      <c r="AT210" s="242" t="s">
        <v>146</v>
      </c>
      <c r="AU210" s="242" t="s">
        <v>79</v>
      </c>
      <c r="AV210" s="14" t="s">
        <v>140</v>
      </c>
      <c r="AW210" s="14" t="s">
        <v>35</v>
      </c>
      <c r="AX210" s="14" t="s">
        <v>77</v>
      </c>
      <c r="AY210" s="242" t="s">
        <v>133</v>
      </c>
    </row>
    <row r="211" s="1" customFormat="1" ht="25.5" customHeight="1">
      <c r="B211" s="209"/>
      <c r="C211" s="249" t="s">
        <v>269</v>
      </c>
      <c r="D211" s="249" t="s">
        <v>171</v>
      </c>
      <c r="E211" s="250" t="s">
        <v>270</v>
      </c>
      <c r="F211" s="251" t="s">
        <v>271</v>
      </c>
      <c r="G211" s="252" t="s">
        <v>138</v>
      </c>
      <c r="H211" s="253">
        <v>98.412000000000006</v>
      </c>
      <c r="I211" s="254"/>
      <c r="J211" s="255">
        <f>ROUND(I211*H211,2)</f>
        <v>0</v>
      </c>
      <c r="K211" s="251" t="s">
        <v>139</v>
      </c>
      <c r="L211" s="256"/>
      <c r="M211" s="257" t="s">
        <v>5</v>
      </c>
      <c r="N211" s="258" t="s">
        <v>42</v>
      </c>
      <c r="O211" s="49"/>
      <c r="P211" s="219">
        <f>O211*H211</f>
        <v>0</v>
      </c>
      <c r="Q211" s="219">
        <v>0.0040000000000000001</v>
      </c>
      <c r="R211" s="219">
        <f>Q211*H211</f>
        <v>0.39364800000000005</v>
      </c>
      <c r="S211" s="219">
        <v>0</v>
      </c>
      <c r="T211" s="220">
        <f>S211*H211</f>
        <v>0</v>
      </c>
      <c r="AR211" s="26" t="s">
        <v>174</v>
      </c>
      <c r="AT211" s="26" t="s">
        <v>171</v>
      </c>
      <c r="AU211" s="26" t="s">
        <v>79</v>
      </c>
      <c r="AY211" s="26" t="s">
        <v>133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6" t="s">
        <v>77</v>
      </c>
      <c r="BK211" s="221">
        <f>ROUND(I211*H211,2)</f>
        <v>0</v>
      </c>
      <c r="BL211" s="26" t="s">
        <v>140</v>
      </c>
      <c r="BM211" s="26" t="s">
        <v>272</v>
      </c>
    </row>
    <row r="212" s="1" customFormat="1">
      <c r="B212" s="48"/>
      <c r="D212" s="222" t="s">
        <v>142</v>
      </c>
      <c r="F212" s="223" t="s">
        <v>271</v>
      </c>
      <c r="I212" s="183"/>
      <c r="L212" s="48"/>
      <c r="M212" s="224"/>
      <c r="N212" s="49"/>
      <c r="O212" s="49"/>
      <c r="P212" s="49"/>
      <c r="Q212" s="49"/>
      <c r="R212" s="49"/>
      <c r="S212" s="49"/>
      <c r="T212" s="87"/>
      <c r="AT212" s="26" t="s">
        <v>142</v>
      </c>
      <c r="AU212" s="26" t="s">
        <v>79</v>
      </c>
    </row>
    <row r="213" s="13" customFormat="1">
      <c r="B213" s="233"/>
      <c r="D213" s="222" t="s">
        <v>146</v>
      </c>
      <c r="F213" s="235" t="s">
        <v>273</v>
      </c>
      <c r="H213" s="236">
        <v>98.412000000000006</v>
      </c>
      <c r="I213" s="237"/>
      <c r="L213" s="233"/>
      <c r="M213" s="238"/>
      <c r="N213" s="239"/>
      <c r="O213" s="239"/>
      <c r="P213" s="239"/>
      <c r="Q213" s="239"/>
      <c r="R213" s="239"/>
      <c r="S213" s="239"/>
      <c r="T213" s="240"/>
      <c r="AT213" s="234" t="s">
        <v>146</v>
      </c>
      <c r="AU213" s="234" t="s">
        <v>79</v>
      </c>
      <c r="AV213" s="13" t="s">
        <v>79</v>
      </c>
      <c r="AW213" s="13" t="s">
        <v>6</v>
      </c>
      <c r="AX213" s="13" t="s">
        <v>77</v>
      </c>
      <c r="AY213" s="234" t="s">
        <v>133</v>
      </c>
    </row>
    <row r="214" s="1" customFormat="1" ht="25.5" customHeight="1">
      <c r="B214" s="209"/>
      <c r="C214" s="210" t="s">
        <v>11</v>
      </c>
      <c r="D214" s="210" t="s">
        <v>135</v>
      </c>
      <c r="E214" s="211" t="s">
        <v>274</v>
      </c>
      <c r="F214" s="212" t="s">
        <v>275</v>
      </c>
      <c r="G214" s="213" t="s">
        <v>233</v>
      </c>
      <c r="H214" s="214">
        <v>253.65000000000001</v>
      </c>
      <c r="I214" s="215"/>
      <c r="J214" s="216">
        <f>ROUND(I214*H214,2)</f>
        <v>0</v>
      </c>
      <c r="K214" s="212" t="s">
        <v>139</v>
      </c>
      <c r="L214" s="48"/>
      <c r="M214" s="217" t="s">
        <v>5</v>
      </c>
      <c r="N214" s="218" t="s">
        <v>42</v>
      </c>
      <c r="O214" s="49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AR214" s="26" t="s">
        <v>140</v>
      </c>
      <c r="AT214" s="26" t="s">
        <v>135</v>
      </c>
      <c r="AU214" s="26" t="s">
        <v>79</v>
      </c>
      <c r="AY214" s="26" t="s">
        <v>133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6" t="s">
        <v>77</v>
      </c>
      <c r="BK214" s="221">
        <f>ROUND(I214*H214,2)</f>
        <v>0</v>
      </c>
      <c r="BL214" s="26" t="s">
        <v>140</v>
      </c>
      <c r="BM214" s="26" t="s">
        <v>276</v>
      </c>
    </row>
    <row r="215" s="1" customFormat="1">
      <c r="B215" s="48"/>
      <c r="D215" s="222" t="s">
        <v>142</v>
      </c>
      <c r="F215" s="223" t="s">
        <v>277</v>
      </c>
      <c r="I215" s="183"/>
      <c r="L215" s="48"/>
      <c r="M215" s="224"/>
      <c r="N215" s="49"/>
      <c r="O215" s="49"/>
      <c r="P215" s="49"/>
      <c r="Q215" s="49"/>
      <c r="R215" s="49"/>
      <c r="S215" s="49"/>
      <c r="T215" s="87"/>
      <c r="AT215" s="26" t="s">
        <v>142</v>
      </c>
      <c r="AU215" s="26" t="s">
        <v>79</v>
      </c>
    </row>
    <row r="216" s="1" customFormat="1">
      <c r="B216" s="48"/>
      <c r="D216" s="222" t="s">
        <v>144</v>
      </c>
      <c r="F216" s="225" t="s">
        <v>145</v>
      </c>
      <c r="I216" s="183"/>
      <c r="L216" s="48"/>
      <c r="M216" s="224"/>
      <c r="N216" s="49"/>
      <c r="O216" s="49"/>
      <c r="P216" s="49"/>
      <c r="Q216" s="49"/>
      <c r="R216" s="49"/>
      <c r="S216" s="49"/>
      <c r="T216" s="87"/>
      <c r="AT216" s="26" t="s">
        <v>144</v>
      </c>
      <c r="AU216" s="26" t="s">
        <v>79</v>
      </c>
    </row>
    <row r="217" s="12" customFormat="1">
      <c r="B217" s="226"/>
      <c r="D217" s="222" t="s">
        <v>146</v>
      </c>
      <c r="E217" s="227" t="s">
        <v>5</v>
      </c>
      <c r="F217" s="228" t="s">
        <v>236</v>
      </c>
      <c r="H217" s="227" t="s">
        <v>5</v>
      </c>
      <c r="I217" s="229"/>
      <c r="L217" s="226"/>
      <c r="M217" s="230"/>
      <c r="N217" s="231"/>
      <c r="O217" s="231"/>
      <c r="P217" s="231"/>
      <c r="Q217" s="231"/>
      <c r="R217" s="231"/>
      <c r="S217" s="231"/>
      <c r="T217" s="232"/>
      <c r="AT217" s="227" t="s">
        <v>146</v>
      </c>
      <c r="AU217" s="227" t="s">
        <v>79</v>
      </c>
      <c r="AV217" s="12" t="s">
        <v>77</v>
      </c>
      <c r="AW217" s="12" t="s">
        <v>35</v>
      </c>
      <c r="AX217" s="12" t="s">
        <v>71</v>
      </c>
      <c r="AY217" s="227" t="s">
        <v>133</v>
      </c>
    </row>
    <row r="218" s="12" customFormat="1">
      <c r="B218" s="226"/>
      <c r="D218" s="222" t="s">
        <v>146</v>
      </c>
      <c r="E218" s="227" t="s">
        <v>5</v>
      </c>
      <c r="F218" s="228" t="s">
        <v>209</v>
      </c>
      <c r="H218" s="227" t="s">
        <v>5</v>
      </c>
      <c r="I218" s="229"/>
      <c r="L218" s="226"/>
      <c r="M218" s="230"/>
      <c r="N218" s="231"/>
      <c r="O218" s="231"/>
      <c r="P218" s="231"/>
      <c r="Q218" s="231"/>
      <c r="R218" s="231"/>
      <c r="S218" s="231"/>
      <c r="T218" s="232"/>
      <c r="AT218" s="227" t="s">
        <v>146</v>
      </c>
      <c r="AU218" s="227" t="s">
        <v>79</v>
      </c>
      <c r="AV218" s="12" t="s">
        <v>77</v>
      </c>
      <c r="AW218" s="12" t="s">
        <v>35</v>
      </c>
      <c r="AX218" s="12" t="s">
        <v>71</v>
      </c>
      <c r="AY218" s="227" t="s">
        <v>133</v>
      </c>
    </row>
    <row r="219" s="13" customFormat="1">
      <c r="B219" s="233"/>
      <c r="D219" s="222" t="s">
        <v>146</v>
      </c>
      <c r="E219" s="234" t="s">
        <v>5</v>
      </c>
      <c r="F219" s="235" t="s">
        <v>237</v>
      </c>
      <c r="H219" s="236">
        <v>41.399999999999999</v>
      </c>
      <c r="I219" s="237"/>
      <c r="L219" s="233"/>
      <c r="M219" s="238"/>
      <c r="N219" s="239"/>
      <c r="O219" s="239"/>
      <c r="P219" s="239"/>
      <c r="Q219" s="239"/>
      <c r="R219" s="239"/>
      <c r="S219" s="239"/>
      <c r="T219" s="240"/>
      <c r="AT219" s="234" t="s">
        <v>146</v>
      </c>
      <c r="AU219" s="234" t="s">
        <v>79</v>
      </c>
      <c r="AV219" s="13" t="s">
        <v>79</v>
      </c>
      <c r="AW219" s="13" t="s">
        <v>35</v>
      </c>
      <c r="AX219" s="13" t="s">
        <v>71</v>
      </c>
      <c r="AY219" s="234" t="s">
        <v>133</v>
      </c>
    </row>
    <row r="220" s="13" customFormat="1">
      <c r="B220" s="233"/>
      <c r="D220" s="222" t="s">
        <v>146</v>
      </c>
      <c r="E220" s="234" t="s">
        <v>5</v>
      </c>
      <c r="F220" s="235" t="s">
        <v>238</v>
      </c>
      <c r="H220" s="236">
        <v>13.15</v>
      </c>
      <c r="I220" s="237"/>
      <c r="L220" s="233"/>
      <c r="M220" s="238"/>
      <c r="N220" s="239"/>
      <c r="O220" s="239"/>
      <c r="P220" s="239"/>
      <c r="Q220" s="239"/>
      <c r="R220" s="239"/>
      <c r="S220" s="239"/>
      <c r="T220" s="240"/>
      <c r="AT220" s="234" t="s">
        <v>146</v>
      </c>
      <c r="AU220" s="234" t="s">
        <v>79</v>
      </c>
      <c r="AV220" s="13" t="s">
        <v>79</v>
      </c>
      <c r="AW220" s="13" t="s">
        <v>35</v>
      </c>
      <c r="AX220" s="13" t="s">
        <v>71</v>
      </c>
      <c r="AY220" s="234" t="s">
        <v>133</v>
      </c>
    </row>
    <row r="221" s="13" customFormat="1">
      <c r="B221" s="233"/>
      <c r="D221" s="222" t="s">
        <v>146</v>
      </c>
      <c r="E221" s="234" t="s">
        <v>5</v>
      </c>
      <c r="F221" s="235" t="s">
        <v>239</v>
      </c>
      <c r="H221" s="236">
        <v>35.799999999999997</v>
      </c>
      <c r="I221" s="237"/>
      <c r="L221" s="233"/>
      <c r="M221" s="238"/>
      <c r="N221" s="239"/>
      <c r="O221" s="239"/>
      <c r="P221" s="239"/>
      <c r="Q221" s="239"/>
      <c r="R221" s="239"/>
      <c r="S221" s="239"/>
      <c r="T221" s="240"/>
      <c r="AT221" s="234" t="s">
        <v>146</v>
      </c>
      <c r="AU221" s="234" t="s">
        <v>79</v>
      </c>
      <c r="AV221" s="13" t="s">
        <v>79</v>
      </c>
      <c r="AW221" s="13" t="s">
        <v>35</v>
      </c>
      <c r="AX221" s="13" t="s">
        <v>71</v>
      </c>
      <c r="AY221" s="234" t="s">
        <v>133</v>
      </c>
    </row>
    <row r="222" s="13" customFormat="1">
      <c r="B222" s="233"/>
      <c r="D222" s="222" t="s">
        <v>146</v>
      </c>
      <c r="E222" s="234" t="s">
        <v>5</v>
      </c>
      <c r="F222" s="235" t="s">
        <v>240</v>
      </c>
      <c r="H222" s="236">
        <v>28.149999999999999</v>
      </c>
      <c r="I222" s="237"/>
      <c r="L222" s="233"/>
      <c r="M222" s="238"/>
      <c r="N222" s="239"/>
      <c r="O222" s="239"/>
      <c r="P222" s="239"/>
      <c r="Q222" s="239"/>
      <c r="R222" s="239"/>
      <c r="S222" s="239"/>
      <c r="T222" s="240"/>
      <c r="AT222" s="234" t="s">
        <v>146</v>
      </c>
      <c r="AU222" s="234" t="s">
        <v>79</v>
      </c>
      <c r="AV222" s="13" t="s">
        <v>79</v>
      </c>
      <c r="AW222" s="13" t="s">
        <v>35</v>
      </c>
      <c r="AX222" s="13" t="s">
        <v>71</v>
      </c>
      <c r="AY222" s="234" t="s">
        <v>133</v>
      </c>
    </row>
    <row r="223" s="13" customFormat="1">
      <c r="B223" s="233"/>
      <c r="D223" s="222" t="s">
        <v>146</v>
      </c>
      <c r="E223" s="234" t="s">
        <v>5</v>
      </c>
      <c r="F223" s="235" t="s">
        <v>241</v>
      </c>
      <c r="H223" s="236">
        <v>27.949999999999999</v>
      </c>
      <c r="I223" s="237"/>
      <c r="L223" s="233"/>
      <c r="M223" s="238"/>
      <c r="N223" s="239"/>
      <c r="O223" s="239"/>
      <c r="P223" s="239"/>
      <c r="Q223" s="239"/>
      <c r="R223" s="239"/>
      <c r="S223" s="239"/>
      <c r="T223" s="240"/>
      <c r="AT223" s="234" t="s">
        <v>146</v>
      </c>
      <c r="AU223" s="234" t="s">
        <v>79</v>
      </c>
      <c r="AV223" s="13" t="s">
        <v>79</v>
      </c>
      <c r="AW223" s="13" t="s">
        <v>35</v>
      </c>
      <c r="AX223" s="13" t="s">
        <v>71</v>
      </c>
      <c r="AY223" s="234" t="s">
        <v>133</v>
      </c>
    </row>
    <row r="224" s="13" customFormat="1">
      <c r="B224" s="233"/>
      <c r="D224" s="222" t="s">
        <v>146</v>
      </c>
      <c r="E224" s="234" t="s">
        <v>5</v>
      </c>
      <c r="F224" s="235" t="s">
        <v>242</v>
      </c>
      <c r="H224" s="236">
        <v>68.299999999999997</v>
      </c>
      <c r="I224" s="237"/>
      <c r="L224" s="233"/>
      <c r="M224" s="238"/>
      <c r="N224" s="239"/>
      <c r="O224" s="239"/>
      <c r="P224" s="239"/>
      <c r="Q224" s="239"/>
      <c r="R224" s="239"/>
      <c r="S224" s="239"/>
      <c r="T224" s="240"/>
      <c r="AT224" s="234" t="s">
        <v>146</v>
      </c>
      <c r="AU224" s="234" t="s">
        <v>79</v>
      </c>
      <c r="AV224" s="13" t="s">
        <v>79</v>
      </c>
      <c r="AW224" s="13" t="s">
        <v>35</v>
      </c>
      <c r="AX224" s="13" t="s">
        <v>71</v>
      </c>
      <c r="AY224" s="234" t="s">
        <v>133</v>
      </c>
    </row>
    <row r="225" s="12" customFormat="1">
      <c r="B225" s="226"/>
      <c r="D225" s="222" t="s">
        <v>146</v>
      </c>
      <c r="E225" s="227" t="s">
        <v>5</v>
      </c>
      <c r="F225" s="228" t="s">
        <v>218</v>
      </c>
      <c r="H225" s="227" t="s">
        <v>5</v>
      </c>
      <c r="I225" s="229"/>
      <c r="L225" s="226"/>
      <c r="M225" s="230"/>
      <c r="N225" s="231"/>
      <c r="O225" s="231"/>
      <c r="P225" s="231"/>
      <c r="Q225" s="231"/>
      <c r="R225" s="231"/>
      <c r="S225" s="231"/>
      <c r="T225" s="232"/>
      <c r="AT225" s="227" t="s">
        <v>146</v>
      </c>
      <c r="AU225" s="227" t="s">
        <v>79</v>
      </c>
      <c r="AV225" s="12" t="s">
        <v>77</v>
      </c>
      <c r="AW225" s="12" t="s">
        <v>35</v>
      </c>
      <c r="AX225" s="12" t="s">
        <v>71</v>
      </c>
      <c r="AY225" s="227" t="s">
        <v>133</v>
      </c>
    </row>
    <row r="226" s="13" customFormat="1">
      <c r="B226" s="233"/>
      <c r="D226" s="222" t="s">
        <v>146</v>
      </c>
      <c r="E226" s="234" t="s">
        <v>5</v>
      </c>
      <c r="F226" s="235" t="s">
        <v>243</v>
      </c>
      <c r="H226" s="236">
        <v>38.899999999999999</v>
      </c>
      <c r="I226" s="237"/>
      <c r="L226" s="233"/>
      <c r="M226" s="238"/>
      <c r="N226" s="239"/>
      <c r="O226" s="239"/>
      <c r="P226" s="239"/>
      <c r="Q226" s="239"/>
      <c r="R226" s="239"/>
      <c r="S226" s="239"/>
      <c r="T226" s="240"/>
      <c r="AT226" s="234" t="s">
        <v>146</v>
      </c>
      <c r="AU226" s="234" t="s">
        <v>79</v>
      </c>
      <c r="AV226" s="13" t="s">
        <v>79</v>
      </c>
      <c r="AW226" s="13" t="s">
        <v>35</v>
      </c>
      <c r="AX226" s="13" t="s">
        <v>71</v>
      </c>
      <c r="AY226" s="234" t="s">
        <v>133</v>
      </c>
    </row>
    <row r="227" s="14" customFormat="1">
      <c r="B227" s="241"/>
      <c r="D227" s="222" t="s">
        <v>146</v>
      </c>
      <c r="E227" s="242" t="s">
        <v>5</v>
      </c>
      <c r="F227" s="243" t="s">
        <v>150</v>
      </c>
      <c r="H227" s="244">
        <v>253.65000000000001</v>
      </c>
      <c r="I227" s="245"/>
      <c r="L227" s="241"/>
      <c r="M227" s="246"/>
      <c r="N227" s="247"/>
      <c r="O227" s="247"/>
      <c r="P227" s="247"/>
      <c r="Q227" s="247"/>
      <c r="R227" s="247"/>
      <c r="S227" s="247"/>
      <c r="T227" s="248"/>
      <c r="AT227" s="242" t="s">
        <v>146</v>
      </c>
      <c r="AU227" s="242" t="s">
        <v>79</v>
      </c>
      <c r="AV227" s="14" t="s">
        <v>140</v>
      </c>
      <c r="AW227" s="14" t="s">
        <v>35</v>
      </c>
      <c r="AX227" s="14" t="s">
        <v>77</v>
      </c>
      <c r="AY227" s="242" t="s">
        <v>133</v>
      </c>
    </row>
    <row r="228" s="1" customFormat="1" ht="16.5" customHeight="1">
      <c r="B228" s="209"/>
      <c r="C228" s="249" t="s">
        <v>278</v>
      </c>
      <c r="D228" s="249" t="s">
        <v>171</v>
      </c>
      <c r="E228" s="250" t="s">
        <v>279</v>
      </c>
      <c r="F228" s="251" t="s">
        <v>280</v>
      </c>
      <c r="G228" s="252" t="s">
        <v>233</v>
      </c>
      <c r="H228" s="253">
        <v>266.33300000000003</v>
      </c>
      <c r="I228" s="254"/>
      <c r="J228" s="255">
        <f>ROUND(I228*H228,2)</f>
        <v>0</v>
      </c>
      <c r="K228" s="251" t="s">
        <v>139</v>
      </c>
      <c r="L228" s="256"/>
      <c r="M228" s="257" t="s">
        <v>5</v>
      </c>
      <c r="N228" s="258" t="s">
        <v>42</v>
      </c>
      <c r="O228" s="49"/>
      <c r="P228" s="219">
        <f>O228*H228</f>
        <v>0</v>
      </c>
      <c r="Q228" s="219">
        <v>4.0000000000000003E-05</v>
      </c>
      <c r="R228" s="219">
        <f>Q228*H228</f>
        <v>0.010653320000000003</v>
      </c>
      <c r="S228" s="219">
        <v>0</v>
      </c>
      <c r="T228" s="220">
        <f>S228*H228</f>
        <v>0</v>
      </c>
      <c r="AR228" s="26" t="s">
        <v>174</v>
      </c>
      <c r="AT228" s="26" t="s">
        <v>171</v>
      </c>
      <c r="AU228" s="26" t="s">
        <v>79</v>
      </c>
      <c r="AY228" s="26" t="s">
        <v>133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6" t="s">
        <v>77</v>
      </c>
      <c r="BK228" s="221">
        <f>ROUND(I228*H228,2)</f>
        <v>0</v>
      </c>
      <c r="BL228" s="26" t="s">
        <v>140</v>
      </c>
      <c r="BM228" s="26" t="s">
        <v>281</v>
      </c>
    </row>
    <row r="229" s="1" customFormat="1">
      <c r="B229" s="48"/>
      <c r="D229" s="222" t="s">
        <v>142</v>
      </c>
      <c r="F229" s="223" t="s">
        <v>280</v>
      </c>
      <c r="I229" s="183"/>
      <c r="L229" s="48"/>
      <c r="M229" s="224"/>
      <c r="N229" s="49"/>
      <c r="O229" s="49"/>
      <c r="P229" s="49"/>
      <c r="Q229" s="49"/>
      <c r="R229" s="49"/>
      <c r="S229" s="49"/>
      <c r="T229" s="87"/>
      <c r="AT229" s="26" t="s">
        <v>142</v>
      </c>
      <c r="AU229" s="26" t="s">
        <v>79</v>
      </c>
    </row>
    <row r="230" s="13" customFormat="1">
      <c r="B230" s="233"/>
      <c r="D230" s="222" t="s">
        <v>146</v>
      </c>
      <c r="F230" s="235" t="s">
        <v>282</v>
      </c>
      <c r="H230" s="236">
        <v>266.33300000000003</v>
      </c>
      <c r="I230" s="237"/>
      <c r="L230" s="233"/>
      <c r="M230" s="238"/>
      <c r="N230" s="239"/>
      <c r="O230" s="239"/>
      <c r="P230" s="239"/>
      <c r="Q230" s="239"/>
      <c r="R230" s="239"/>
      <c r="S230" s="239"/>
      <c r="T230" s="240"/>
      <c r="AT230" s="234" t="s">
        <v>146</v>
      </c>
      <c r="AU230" s="234" t="s">
        <v>79</v>
      </c>
      <c r="AV230" s="13" t="s">
        <v>79</v>
      </c>
      <c r="AW230" s="13" t="s">
        <v>6</v>
      </c>
      <c r="AX230" s="13" t="s">
        <v>77</v>
      </c>
      <c r="AY230" s="234" t="s">
        <v>133</v>
      </c>
    </row>
    <row r="231" s="1" customFormat="1" ht="25.5" customHeight="1">
      <c r="B231" s="209"/>
      <c r="C231" s="210" t="s">
        <v>283</v>
      </c>
      <c r="D231" s="210" t="s">
        <v>135</v>
      </c>
      <c r="E231" s="211" t="s">
        <v>284</v>
      </c>
      <c r="F231" s="212" t="s">
        <v>285</v>
      </c>
      <c r="G231" s="213" t="s">
        <v>233</v>
      </c>
      <c r="H231" s="214">
        <v>250.44999999999999</v>
      </c>
      <c r="I231" s="215"/>
      <c r="J231" s="216">
        <f>ROUND(I231*H231,2)</f>
        <v>0</v>
      </c>
      <c r="K231" s="212" t="s">
        <v>139</v>
      </c>
      <c r="L231" s="48"/>
      <c r="M231" s="217" t="s">
        <v>5</v>
      </c>
      <c r="N231" s="218" t="s">
        <v>42</v>
      </c>
      <c r="O231" s="49"/>
      <c r="P231" s="219">
        <f>O231*H231</f>
        <v>0</v>
      </c>
      <c r="Q231" s="219">
        <v>6.0000000000000002E-05</v>
      </c>
      <c r="R231" s="219">
        <f>Q231*H231</f>
        <v>0.015027</v>
      </c>
      <c r="S231" s="219">
        <v>0</v>
      </c>
      <c r="T231" s="220">
        <f>S231*H231</f>
        <v>0</v>
      </c>
      <c r="AR231" s="26" t="s">
        <v>140</v>
      </c>
      <c r="AT231" s="26" t="s">
        <v>135</v>
      </c>
      <c r="AU231" s="26" t="s">
        <v>79</v>
      </c>
      <c r="AY231" s="26" t="s">
        <v>133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6" t="s">
        <v>77</v>
      </c>
      <c r="BK231" s="221">
        <f>ROUND(I231*H231,2)</f>
        <v>0</v>
      </c>
      <c r="BL231" s="26" t="s">
        <v>140</v>
      </c>
      <c r="BM231" s="26" t="s">
        <v>286</v>
      </c>
    </row>
    <row r="232" s="1" customFormat="1">
      <c r="B232" s="48"/>
      <c r="D232" s="222" t="s">
        <v>142</v>
      </c>
      <c r="F232" s="223" t="s">
        <v>287</v>
      </c>
      <c r="I232" s="183"/>
      <c r="L232" s="48"/>
      <c r="M232" s="224"/>
      <c r="N232" s="49"/>
      <c r="O232" s="49"/>
      <c r="P232" s="49"/>
      <c r="Q232" s="49"/>
      <c r="R232" s="49"/>
      <c r="S232" s="49"/>
      <c r="T232" s="87"/>
      <c r="AT232" s="26" t="s">
        <v>142</v>
      </c>
      <c r="AU232" s="26" t="s">
        <v>79</v>
      </c>
    </row>
    <row r="233" s="1" customFormat="1">
      <c r="B233" s="48"/>
      <c r="D233" s="222" t="s">
        <v>144</v>
      </c>
      <c r="F233" s="225" t="s">
        <v>145</v>
      </c>
      <c r="I233" s="183"/>
      <c r="L233" s="48"/>
      <c r="M233" s="224"/>
      <c r="N233" s="49"/>
      <c r="O233" s="49"/>
      <c r="P233" s="49"/>
      <c r="Q233" s="49"/>
      <c r="R233" s="49"/>
      <c r="S233" s="49"/>
      <c r="T233" s="87"/>
      <c r="AT233" s="26" t="s">
        <v>144</v>
      </c>
      <c r="AU233" s="26" t="s">
        <v>79</v>
      </c>
    </row>
    <row r="234" s="12" customFormat="1">
      <c r="B234" s="226"/>
      <c r="D234" s="222" t="s">
        <v>146</v>
      </c>
      <c r="E234" s="227" t="s">
        <v>5</v>
      </c>
      <c r="F234" s="228" t="s">
        <v>209</v>
      </c>
      <c r="H234" s="227" t="s">
        <v>5</v>
      </c>
      <c r="I234" s="229"/>
      <c r="L234" s="226"/>
      <c r="M234" s="230"/>
      <c r="N234" s="231"/>
      <c r="O234" s="231"/>
      <c r="P234" s="231"/>
      <c r="Q234" s="231"/>
      <c r="R234" s="231"/>
      <c r="S234" s="231"/>
      <c r="T234" s="232"/>
      <c r="AT234" s="227" t="s">
        <v>146</v>
      </c>
      <c r="AU234" s="227" t="s">
        <v>79</v>
      </c>
      <c r="AV234" s="12" t="s">
        <v>77</v>
      </c>
      <c r="AW234" s="12" t="s">
        <v>35</v>
      </c>
      <c r="AX234" s="12" t="s">
        <v>71</v>
      </c>
      <c r="AY234" s="227" t="s">
        <v>133</v>
      </c>
    </row>
    <row r="235" s="13" customFormat="1">
      <c r="B235" s="233"/>
      <c r="D235" s="222" t="s">
        <v>146</v>
      </c>
      <c r="E235" s="234" t="s">
        <v>5</v>
      </c>
      <c r="F235" s="235" t="s">
        <v>288</v>
      </c>
      <c r="H235" s="236">
        <v>132.06999999999999</v>
      </c>
      <c r="I235" s="237"/>
      <c r="L235" s="233"/>
      <c r="M235" s="238"/>
      <c r="N235" s="239"/>
      <c r="O235" s="239"/>
      <c r="P235" s="239"/>
      <c r="Q235" s="239"/>
      <c r="R235" s="239"/>
      <c r="S235" s="239"/>
      <c r="T235" s="240"/>
      <c r="AT235" s="234" t="s">
        <v>146</v>
      </c>
      <c r="AU235" s="234" t="s">
        <v>79</v>
      </c>
      <c r="AV235" s="13" t="s">
        <v>79</v>
      </c>
      <c r="AW235" s="13" t="s">
        <v>35</v>
      </c>
      <c r="AX235" s="13" t="s">
        <v>71</v>
      </c>
      <c r="AY235" s="234" t="s">
        <v>133</v>
      </c>
    </row>
    <row r="236" s="13" customFormat="1">
      <c r="B236" s="233"/>
      <c r="D236" s="222" t="s">
        <v>146</v>
      </c>
      <c r="E236" s="234" t="s">
        <v>5</v>
      </c>
      <c r="F236" s="235" t="s">
        <v>289</v>
      </c>
      <c r="H236" s="236">
        <v>76.629999999999995</v>
      </c>
      <c r="I236" s="237"/>
      <c r="L236" s="233"/>
      <c r="M236" s="238"/>
      <c r="N236" s="239"/>
      <c r="O236" s="239"/>
      <c r="P236" s="239"/>
      <c r="Q236" s="239"/>
      <c r="R236" s="239"/>
      <c r="S236" s="239"/>
      <c r="T236" s="240"/>
      <c r="AT236" s="234" t="s">
        <v>146</v>
      </c>
      <c r="AU236" s="234" t="s">
        <v>79</v>
      </c>
      <c r="AV236" s="13" t="s">
        <v>79</v>
      </c>
      <c r="AW236" s="13" t="s">
        <v>35</v>
      </c>
      <c r="AX236" s="13" t="s">
        <v>71</v>
      </c>
      <c r="AY236" s="234" t="s">
        <v>133</v>
      </c>
    </row>
    <row r="237" s="12" customFormat="1">
      <c r="B237" s="226"/>
      <c r="D237" s="222" t="s">
        <v>146</v>
      </c>
      <c r="E237" s="227" t="s">
        <v>5</v>
      </c>
      <c r="F237" s="228" t="s">
        <v>218</v>
      </c>
      <c r="H237" s="227" t="s">
        <v>5</v>
      </c>
      <c r="I237" s="229"/>
      <c r="L237" s="226"/>
      <c r="M237" s="230"/>
      <c r="N237" s="231"/>
      <c r="O237" s="231"/>
      <c r="P237" s="231"/>
      <c r="Q237" s="231"/>
      <c r="R237" s="231"/>
      <c r="S237" s="231"/>
      <c r="T237" s="232"/>
      <c r="AT237" s="227" t="s">
        <v>146</v>
      </c>
      <c r="AU237" s="227" t="s">
        <v>79</v>
      </c>
      <c r="AV237" s="12" t="s">
        <v>77</v>
      </c>
      <c r="AW237" s="12" t="s">
        <v>35</v>
      </c>
      <c r="AX237" s="12" t="s">
        <v>71</v>
      </c>
      <c r="AY237" s="227" t="s">
        <v>133</v>
      </c>
    </row>
    <row r="238" s="13" customFormat="1">
      <c r="B238" s="233"/>
      <c r="D238" s="222" t="s">
        <v>146</v>
      </c>
      <c r="E238" s="234" t="s">
        <v>5</v>
      </c>
      <c r="F238" s="235" t="s">
        <v>290</v>
      </c>
      <c r="H238" s="236">
        <v>14.970000000000001</v>
      </c>
      <c r="I238" s="237"/>
      <c r="L238" s="233"/>
      <c r="M238" s="238"/>
      <c r="N238" s="239"/>
      <c r="O238" s="239"/>
      <c r="P238" s="239"/>
      <c r="Q238" s="239"/>
      <c r="R238" s="239"/>
      <c r="S238" s="239"/>
      <c r="T238" s="240"/>
      <c r="AT238" s="234" t="s">
        <v>146</v>
      </c>
      <c r="AU238" s="234" t="s">
        <v>79</v>
      </c>
      <c r="AV238" s="13" t="s">
        <v>79</v>
      </c>
      <c r="AW238" s="13" t="s">
        <v>35</v>
      </c>
      <c r="AX238" s="13" t="s">
        <v>71</v>
      </c>
      <c r="AY238" s="234" t="s">
        <v>133</v>
      </c>
    </row>
    <row r="239" s="13" customFormat="1">
      <c r="B239" s="233"/>
      <c r="D239" s="222" t="s">
        <v>146</v>
      </c>
      <c r="E239" s="234" t="s">
        <v>5</v>
      </c>
      <c r="F239" s="235" t="s">
        <v>291</v>
      </c>
      <c r="H239" s="236">
        <v>26.780000000000001</v>
      </c>
      <c r="I239" s="237"/>
      <c r="L239" s="233"/>
      <c r="M239" s="238"/>
      <c r="N239" s="239"/>
      <c r="O239" s="239"/>
      <c r="P239" s="239"/>
      <c r="Q239" s="239"/>
      <c r="R239" s="239"/>
      <c r="S239" s="239"/>
      <c r="T239" s="240"/>
      <c r="AT239" s="234" t="s">
        <v>146</v>
      </c>
      <c r="AU239" s="234" t="s">
        <v>79</v>
      </c>
      <c r="AV239" s="13" t="s">
        <v>79</v>
      </c>
      <c r="AW239" s="13" t="s">
        <v>35</v>
      </c>
      <c r="AX239" s="13" t="s">
        <v>71</v>
      </c>
      <c r="AY239" s="234" t="s">
        <v>133</v>
      </c>
    </row>
    <row r="240" s="14" customFormat="1">
      <c r="B240" s="241"/>
      <c r="D240" s="222" t="s">
        <v>146</v>
      </c>
      <c r="E240" s="242" t="s">
        <v>5</v>
      </c>
      <c r="F240" s="243" t="s">
        <v>150</v>
      </c>
      <c r="H240" s="244">
        <v>250.44999999999999</v>
      </c>
      <c r="I240" s="245"/>
      <c r="L240" s="241"/>
      <c r="M240" s="246"/>
      <c r="N240" s="247"/>
      <c r="O240" s="247"/>
      <c r="P240" s="247"/>
      <c r="Q240" s="247"/>
      <c r="R240" s="247"/>
      <c r="S240" s="247"/>
      <c r="T240" s="248"/>
      <c r="AT240" s="242" t="s">
        <v>146</v>
      </c>
      <c r="AU240" s="242" t="s">
        <v>79</v>
      </c>
      <c r="AV240" s="14" t="s">
        <v>140</v>
      </c>
      <c r="AW240" s="14" t="s">
        <v>35</v>
      </c>
      <c r="AX240" s="14" t="s">
        <v>77</v>
      </c>
      <c r="AY240" s="242" t="s">
        <v>133</v>
      </c>
    </row>
    <row r="241" s="1" customFormat="1" ht="16.5" customHeight="1">
      <c r="B241" s="209"/>
      <c r="C241" s="249" t="s">
        <v>292</v>
      </c>
      <c r="D241" s="249" t="s">
        <v>171</v>
      </c>
      <c r="E241" s="250" t="s">
        <v>293</v>
      </c>
      <c r="F241" s="251" t="s">
        <v>294</v>
      </c>
      <c r="G241" s="252" t="s">
        <v>233</v>
      </c>
      <c r="H241" s="253">
        <v>262.97300000000001</v>
      </c>
      <c r="I241" s="254"/>
      <c r="J241" s="255">
        <f>ROUND(I241*H241,2)</f>
        <v>0</v>
      </c>
      <c r="K241" s="251" t="s">
        <v>139</v>
      </c>
      <c r="L241" s="256"/>
      <c r="M241" s="257" t="s">
        <v>5</v>
      </c>
      <c r="N241" s="258" t="s">
        <v>42</v>
      </c>
      <c r="O241" s="49"/>
      <c r="P241" s="219">
        <f>O241*H241</f>
        <v>0</v>
      </c>
      <c r="Q241" s="219">
        <v>0.00059999999999999995</v>
      </c>
      <c r="R241" s="219">
        <f>Q241*H241</f>
        <v>0.1577838</v>
      </c>
      <c r="S241" s="219">
        <v>0</v>
      </c>
      <c r="T241" s="220">
        <f>S241*H241</f>
        <v>0</v>
      </c>
      <c r="AR241" s="26" t="s">
        <v>174</v>
      </c>
      <c r="AT241" s="26" t="s">
        <v>171</v>
      </c>
      <c r="AU241" s="26" t="s">
        <v>79</v>
      </c>
      <c r="AY241" s="26" t="s">
        <v>133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6" t="s">
        <v>77</v>
      </c>
      <c r="BK241" s="221">
        <f>ROUND(I241*H241,2)</f>
        <v>0</v>
      </c>
      <c r="BL241" s="26" t="s">
        <v>140</v>
      </c>
      <c r="BM241" s="26" t="s">
        <v>295</v>
      </c>
    </row>
    <row r="242" s="1" customFormat="1">
      <c r="B242" s="48"/>
      <c r="D242" s="222" t="s">
        <v>142</v>
      </c>
      <c r="F242" s="223" t="s">
        <v>294</v>
      </c>
      <c r="I242" s="183"/>
      <c r="L242" s="48"/>
      <c r="M242" s="224"/>
      <c r="N242" s="49"/>
      <c r="O242" s="49"/>
      <c r="P242" s="49"/>
      <c r="Q242" s="49"/>
      <c r="R242" s="49"/>
      <c r="S242" s="49"/>
      <c r="T242" s="87"/>
      <c r="AT242" s="26" t="s">
        <v>142</v>
      </c>
      <c r="AU242" s="26" t="s">
        <v>79</v>
      </c>
    </row>
    <row r="243" s="13" customFormat="1">
      <c r="B243" s="233"/>
      <c r="D243" s="222" t="s">
        <v>146</v>
      </c>
      <c r="F243" s="235" t="s">
        <v>296</v>
      </c>
      <c r="H243" s="236">
        <v>262.97300000000001</v>
      </c>
      <c r="I243" s="237"/>
      <c r="L243" s="233"/>
      <c r="M243" s="238"/>
      <c r="N243" s="239"/>
      <c r="O243" s="239"/>
      <c r="P243" s="239"/>
      <c r="Q243" s="239"/>
      <c r="R243" s="239"/>
      <c r="S243" s="239"/>
      <c r="T243" s="240"/>
      <c r="AT243" s="234" t="s">
        <v>146</v>
      </c>
      <c r="AU243" s="234" t="s">
        <v>79</v>
      </c>
      <c r="AV243" s="13" t="s">
        <v>79</v>
      </c>
      <c r="AW243" s="13" t="s">
        <v>6</v>
      </c>
      <c r="AX243" s="13" t="s">
        <v>77</v>
      </c>
      <c r="AY243" s="234" t="s">
        <v>133</v>
      </c>
    </row>
    <row r="244" s="1" customFormat="1" ht="16.5" customHeight="1">
      <c r="B244" s="209"/>
      <c r="C244" s="210" t="s">
        <v>297</v>
      </c>
      <c r="D244" s="210" t="s">
        <v>135</v>
      </c>
      <c r="E244" s="211" t="s">
        <v>298</v>
      </c>
      <c r="F244" s="212" t="s">
        <v>299</v>
      </c>
      <c r="G244" s="213" t="s">
        <v>233</v>
      </c>
      <c r="H244" s="214">
        <v>331.39999999999998</v>
      </c>
      <c r="I244" s="215"/>
      <c r="J244" s="216">
        <f>ROUND(I244*H244,2)</f>
        <v>0</v>
      </c>
      <c r="K244" s="212" t="s">
        <v>139</v>
      </c>
      <c r="L244" s="48"/>
      <c r="M244" s="217" t="s">
        <v>5</v>
      </c>
      <c r="N244" s="218" t="s">
        <v>42</v>
      </c>
      <c r="O244" s="49"/>
      <c r="P244" s="219">
        <f>O244*H244</f>
        <v>0</v>
      </c>
      <c r="Q244" s="219">
        <v>0.00025000000000000001</v>
      </c>
      <c r="R244" s="219">
        <f>Q244*H244</f>
        <v>0.082849999999999993</v>
      </c>
      <c r="S244" s="219">
        <v>0</v>
      </c>
      <c r="T244" s="220">
        <f>S244*H244</f>
        <v>0</v>
      </c>
      <c r="AR244" s="26" t="s">
        <v>140</v>
      </c>
      <c r="AT244" s="26" t="s">
        <v>135</v>
      </c>
      <c r="AU244" s="26" t="s">
        <v>79</v>
      </c>
      <c r="AY244" s="26" t="s">
        <v>133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26" t="s">
        <v>77</v>
      </c>
      <c r="BK244" s="221">
        <f>ROUND(I244*H244,2)</f>
        <v>0</v>
      </c>
      <c r="BL244" s="26" t="s">
        <v>140</v>
      </c>
      <c r="BM244" s="26" t="s">
        <v>300</v>
      </c>
    </row>
    <row r="245" s="1" customFormat="1">
      <c r="B245" s="48"/>
      <c r="D245" s="222" t="s">
        <v>142</v>
      </c>
      <c r="F245" s="223" t="s">
        <v>301</v>
      </c>
      <c r="I245" s="183"/>
      <c r="L245" s="48"/>
      <c r="M245" s="224"/>
      <c r="N245" s="49"/>
      <c r="O245" s="49"/>
      <c r="P245" s="49"/>
      <c r="Q245" s="49"/>
      <c r="R245" s="49"/>
      <c r="S245" s="49"/>
      <c r="T245" s="87"/>
      <c r="AT245" s="26" t="s">
        <v>142</v>
      </c>
      <c r="AU245" s="26" t="s">
        <v>79</v>
      </c>
    </row>
    <row r="246" s="1" customFormat="1">
      <c r="B246" s="48"/>
      <c r="D246" s="222" t="s">
        <v>144</v>
      </c>
      <c r="F246" s="225" t="s">
        <v>145</v>
      </c>
      <c r="I246" s="183"/>
      <c r="L246" s="48"/>
      <c r="M246" s="224"/>
      <c r="N246" s="49"/>
      <c r="O246" s="49"/>
      <c r="P246" s="49"/>
      <c r="Q246" s="49"/>
      <c r="R246" s="49"/>
      <c r="S246" s="49"/>
      <c r="T246" s="87"/>
      <c r="AT246" s="26" t="s">
        <v>144</v>
      </c>
      <c r="AU246" s="26" t="s">
        <v>79</v>
      </c>
    </row>
    <row r="247" s="12" customFormat="1">
      <c r="B247" s="226"/>
      <c r="D247" s="222" t="s">
        <v>146</v>
      </c>
      <c r="E247" s="227" t="s">
        <v>5</v>
      </c>
      <c r="F247" s="228" t="s">
        <v>302</v>
      </c>
      <c r="H247" s="227" t="s">
        <v>5</v>
      </c>
      <c r="I247" s="229"/>
      <c r="L247" s="226"/>
      <c r="M247" s="230"/>
      <c r="N247" s="231"/>
      <c r="O247" s="231"/>
      <c r="P247" s="231"/>
      <c r="Q247" s="231"/>
      <c r="R247" s="231"/>
      <c r="S247" s="231"/>
      <c r="T247" s="232"/>
      <c r="AT247" s="227" t="s">
        <v>146</v>
      </c>
      <c r="AU247" s="227" t="s">
        <v>79</v>
      </c>
      <c r="AV247" s="12" t="s">
        <v>77</v>
      </c>
      <c r="AW247" s="12" t="s">
        <v>35</v>
      </c>
      <c r="AX247" s="12" t="s">
        <v>71</v>
      </c>
      <c r="AY247" s="227" t="s">
        <v>133</v>
      </c>
    </row>
    <row r="248" s="13" customFormat="1">
      <c r="B248" s="233"/>
      <c r="D248" s="222" t="s">
        <v>146</v>
      </c>
      <c r="E248" s="234" t="s">
        <v>5</v>
      </c>
      <c r="F248" s="235" t="s">
        <v>303</v>
      </c>
      <c r="H248" s="236">
        <v>13.800000000000001</v>
      </c>
      <c r="I248" s="237"/>
      <c r="L248" s="233"/>
      <c r="M248" s="238"/>
      <c r="N248" s="239"/>
      <c r="O248" s="239"/>
      <c r="P248" s="239"/>
      <c r="Q248" s="239"/>
      <c r="R248" s="239"/>
      <c r="S248" s="239"/>
      <c r="T248" s="240"/>
      <c r="AT248" s="234" t="s">
        <v>146</v>
      </c>
      <c r="AU248" s="234" t="s">
        <v>79</v>
      </c>
      <c r="AV248" s="13" t="s">
        <v>79</v>
      </c>
      <c r="AW248" s="13" t="s">
        <v>35</v>
      </c>
      <c r="AX248" s="13" t="s">
        <v>71</v>
      </c>
      <c r="AY248" s="234" t="s">
        <v>133</v>
      </c>
    </row>
    <row r="249" s="15" customFormat="1">
      <c r="B249" s="259"/>
      <c r="D249" s="222" t="s">
        <v>146</v>
      </c>
      <c r="E249" s="260" t="s">
        <v>5</v>
      </c>
      <c r="F249" s="261" t="s">
        <v>244</v>
      </c>
      <c r="H249" s="262">
        <v>13.800000000000001</v>
      </c>
      <c r="I249" s="263"/>
      <c r="L249" s="259"/>
      <c r="M249" s="264"/>
      <c r="N249" s="265"/>
      <c r="O249" s="265"/>
      <c r="P249" s="265"/>
      <c r="Q249" s="265"/>
      <c r="R249" s="265"/>
      <c r="S249" s="265"/>
      <c r="T249" s="266"/>
      <c r="AT249" s="260" t="s">
        <v>146</v>
      </c>
      <c r="AU249" s="260" t="s">
        <v>79</v>
      </c>
      <c r="AV249" s="15" t="s">
        <v>161</v>
      </c>
      <c r="AW249" s="15" t="s">
        <v>35</v>
      </c>
      <c r="AX249" s="15" t="s">
        <v>71</v>
      </c>
      <c r="AY249" s="260" t="s">
        <v>133</v>
      </c>
    </row>
    <row r="250" s="12" customFormat="1">
      <c r="B250" s="226"/>
      <c r="D250" s="222" t="s">
        <v>146</v>
      </c>
      <c r="E250" s="227" t="s">
        <v>5</v>
      </c>
      <c r="F250" s="228" t="s">
        <v>304</v>
      </c>
      <c r="H250" s="227" t="s">
        <v>5</v>
      </c>
      <c r="I250" s="229"/>
      <c r="L250" s="226"/>
      <c r="M250" s="230"/>
      <c r="N250" s="231"/>
      <c r="O250" s="231"/>
      <c r="P250" s="231"/>
      <c r="Q250" s="231"/>
      <c r="R250" s="231"/>
      <c r="S250" s="231"/>
      <c r="T250" s="232"/>
      <c r="AT250" s="227" t="s">
        <v>146</v>
      </c>
      <c r="AU250" s="227" t="s">
        <v>79</v>
      </c>
      <c r="AV250" s="12" t="s">
        <v>77</v>
      </c>
      <c r="AW250" s="12" t="s">
        <v>35</v>
      </c>
      <c r="AX250" s="12" t="s">
        <v>71</v>
      </c>
      <c r="AY250" s="227" t="s">
        <v>133</v>
      </c>
    </row>
    <row r="251" s="12" customFormat="1">
      <c r="B251" s="226"/>
      <c r="D251" s="222" t="s">
        <v>146</v>
      </c>
      <c r="E251" s="227" t="s">
        <v>5</v>
      </c>
      <c r="F251" s="228" t="s">
        <v>209</v>
      </c>
      <c r="H251" s="227" t="s">
        <v>5</v>
      </c>
      <c r="I251" s="229"/>
      <c r="L251" s="226"/>
      <c r="M251" s="230"/>
      <c r="N251" s="231"/>
      <c r="O251" s="231"/>
      <c r="P251" s="231"/>
      <c r="Q251" s="231"/>
      <c r="R251" s="231"/>
      <c r="S251" s="231"/>
      <c r="T251" s="232"/>
      <c r="AT251" s="227" t="s">
        <v>146</v>
      </c>
      <c r="AU251" s="227" t="s">
        <v>79</v>
      </c>
      <c r="AV251" s="12" t="s">
        <v>77</v>
      </c>
      <c r="AW251" s="12" t="s">
        <v>35</v>
      </c>
      <c r="AX251" s="12" t="s">
        <v>71</v>
      </c>
      <c r="AY251" s="227" t="s">
        <v>133</v>
      </c>
    </row>
    <row r="252" s="13" customFormat="1">
      <c r="B252" s="233"/>
      <c r="D252" s="222" t="s">
        <v>146</v>
      </c>
      <c r="E252" s="234" t="s">
        <v>5</v>
      </c>
      <c r="F252" s="235" t="s">
        <v>305</v>
      </c>
      <c r="H252" s="236">
        <v>28.5</v>
      </c>
      <c r="I252" s="237"/>
      <c r="L252" s="233"/>
      <c r="M252" s="238"/>
      <c r="N252" s="239"/>
      <c r="O252" s="239"/>
      <c r="P252" s="239"/>
      <c r="Q252" s="239"/>
      <c r="R252" s="239"/>
      <c r="S252" s="239"/>
      <c r="T252" s="240"/>
      <c r="AT252" s="234" t="s">
        <v>146</v>
      </c>
      <c r="AU252" s="234" t="s">
        <v>79</v>
      </c>
      <c r="AV252" s="13" t="s">
        <v>79</v>
      </c>
      <c r="AW252" s="13" t="s">
        <v>35</v>
      </c>
      <c r="AX252" s="13" t="s">
        <v>71</v>
      </c>
      <c r="AY252" s="234" t="s">
        <v>133</v>
      </c>
    </row>
    <row r="253" s="13" customFormat="1">
      <c r="B253" s="233"/>
      <c r="D253" s="222" t="s">
        <v>146</v>
      </c>
      <c r="E253" s="234" t="s">
        <v>5</v>
      </c>
      <c r="F253" s="235" t="s">
        <v>306</v>
      </c>
      <c r="H253" s="236">
        <v>9.5</v>
      </c>
      <c r="I253" s="237"/>
      <c r="L253" s="233"/>
      <c r="M253" s="238"/>
      <c r="N253" s="239"/>
      <c r="O253" s="239"/>
      <c r="P253" s="239"/>
      <c r="Q253" s="239"/>
      <c r="R253" s="239"/>
      <c r="S253" s="239"/>
      <c r="T253" s="240"/>
      <c r="AT253" s="234" t="s">
        <v>146</v>
      </c>
      <c r="AU253" s="234" t="s">
        <v>79</v>
      </c>
      <c r="AV253" s="13" t="s">
        <v>79</v>
      </c>
      <c r="AW253" s="13" t="s">
        <v>35</v>
      </c>
      <c r="AX253" s="13" t="s">
        <v>71</v>
      </c>
      <c r="AY253" s="234" t="s">
        <v>133</v>
      </c>
    </row>
    <row r="254" s="13" customFormat="1">
      <c r="B254" s="233"/>
      <c r="D254" s="222" t="s">
        <v>146</v>
      </c>
      <c r="E254" s="234" t="s">
        <v>5</v>
      </c>
      <c r="F254" s="235" t="s">
        <v>307</v>
      </c>
      <c r="H254" s="236">
        <v>24.199999999999999</v>
      </c>
      <c r="I254" s="237"/>
      <c r="L254" s="233"/>
      <c r="M254" s="238"/>
      <c r="N254" s="239"/>
      <c r="O254" s="239"/>
      <c r="P254" s="239"/>
      <c r="Q254" s="239"/>
      <c r="R254" s="239"/>
      <c r="S254" s="239"/>
      <c r="T254" s="240"/>
      <c r="AT254" s="234" t="s">
        <v>146</v>
      </c>
      <c r="AU254" s="234" t="s">
        <v>79</v>
      </c>
      <c r="AV254" s="13" t="s">
        <v>79</v>
      </c>
      <c r="AW254" s="13" t="s">
        <v>35</v>
      </c>
      <c r="AX254" s="13" t="s">
        <v>71</v>
      </c>
      <c r="AY254" s="234" t="s">
        <v>133</v>
      </c>
    </row>
    <row r="255" s="13" customFormat="1">
      <c r="B255" s="233"/>
      <c r="D255" s="222" t="s">
        <v>146</v>
      </c>
      <c r="E255" s="234" t="s">
        <v>5</v>
      </c>
      <c r="F255" s="235" t="s">
        <v>308</v>
      </c>
      <c r="H255" s="236">
        <v>19.899999999999999</v>
      </c>
      <c r="I255" s="237"/>
      <c r="L255" s="233"/>
      <c r="M255" s="238"/>
      <c r="N255" s="239"/>
      <c r="O255" s="239"/>
      <c r="P255" s="239"/>
      <c r="Q255" s="239"/>
      <c r="R255" s="239"/>
      <c r="S255" s="239"/>
      <c r="T255" s="240"/>
      <c r="AT255" s="234" t="s">
        <v>146</v>
      </c>
      <c r="AU255" s="234" t="s">
        <v>79</v>
      </c>
      <c r="AV255" s="13" t="s">
        <v>79</v>
      </c>
      <c r="AW255" s="13" t="s">
        <v>35</v>
      </c>
      <c r="AX255" s="13" t="s">
        <v>71</v>
      </c>
      <c r="AY255" s="234" t="s">
        <v>133</v>
      </c>
    </row>
    <row r="256" s="13" customFormat="1">
      <c r="B256" s="233"/>
      <c r="D256" s="222" t="s">
        <v>146</v>
      </c>
      <c r="E256" s="234" t="s">
        <v>5</v>
      </c>
      <c r="F256" s="235" t="s">
        <v>309</v>
      </c>
      <c r="H256" s="236">
        <v>19.800000000000001</v>
      </c>
      <c r="I256" s="237"/>
      <c r="L256" s="233"/>
      <c r="M256" s="238"/>
      <c r="N256" s="239"/>
      <c r="O256" s="239"/>
      <c r="P256" s="239"/>
      <c r="Q256" s="239"/>
      <c r="R256" s="239"/>
      <c r="S256" s="239"/>
      <c r="T256" s="240"/>
      <c r="AT256" s="234" t="s">
        <v>146</v>
      </c>
      <c r="AU256" s="234" t="s">
        <v>79</v>
      </c>
      <c r="AV256" s="13" t="s">
        <v>79</v>
      </c>
      <c r="AW256" s="13" t="s">
        <v>35</v>
      </c>
      <c r="AX256" s="13" t="s">
        <v>71</v>
      </c>
      <c r="AY256" s="234" t="s">
        <v>133</v>
      </c>
    </row>
    <row r="257" s="13" customFormat="1">
      <c r="B257" s="233"/>
      <c r="D257" s="222" t="s">
        <v>146</v>
      </c>
      <c r="E257" s="234" t="s">
        <v>5</v>
      </c>
      <c r="F257" s="235" t="s">
        <v>310</v>
      </c>
      <c r="H257" s="236">
        <v>48.399999999999999</v>
      </c>
      <c r="I257" s="237"/>
      <c r="L257" s="233"/>
      <c r="M257" s="238"/>
      <c r="N257" s="239"/>
      <c r="O257" s="239"/>
      <c r="P257" s="239"/>
      <c r="Q257" s="239"/>
      <c r="R257" s="239"/>
      <c r="S257" s="239"/>
      <c r="T257" s="240"/>
      <c r="AT257" s="234" t="s">
        <v>146</v>
      </c>
      <c r="AU257" s="234" t="s">
        <v>79</v>
      </c>
      <c r="AV257" s="13" t="s">
        <v>79</v>
      </c>
      <c r="AW257" s="13" t="s">
        <v>35</v>
      </c>
      <c r="AX257" s="13" t="s">
        <v>71</v>
      </c>
      <c r="AY257" s="234" t="s">
        <v>133</v>
      </c>
    </row>
    <row r="258" s="12" customFormat="1">
      <c r="B258" s="226"/>
      <c r="D258" s="222" t="s">
        <v>146</v>
      </c>
      <c r="E258" s="227" t="s">
        <v>5</v>
      </c>
      <c r="F258" s="228" t="s">
        <v>218</v>
      </c>
      <c r="H258" s="227" t="s">
        <v>5</v>
      </c>
      <c r="I258" s="229"/>
      <c r="L258" s="226"/>
      <c r="M258" s="230"/>
      <c r="N258" s="231"/>
      <c r="O258" s="231"/>
      <c r="P258" s="231"/>
      <c r="Q258" s="231"/>
      <c r="R258" s="231"/>
      <c r="S258" s="231"/>
      <c r="T258" s="232"/>
      <c r="AT258" s="227" t="s">
        <v>146</v>
      </c>
      <c r="AU258" s="227" t="s">
        <v>79</v>
      </c>
      <c r="AV258" s="12" t="s">
        <v>77</v>
      </c>
      <c r="AW258" s="12" t="s">
        <v>35</v>
      </c>
      <c r="AX258" s="12" t="s">
        <v>71</v>
      </c>
      <c r="AY258" s="227" t="s">
        <v>133</v>
      </c>
    </row>
    <row r="259" s="13" customFormat="1">
      <c r="B259" s="233"/>
      <c r="D259" s="222" t="s">
        <v>146</v>
      </c>
      <c r="E259" s="234" t="s">
        <v>5</v>
      </c>
      <c r="F259" s="235" t="s">
        <v>311</v>
      </c>
      <c r="H259" s="236">
        <v>26</v>
      </c>
      <c r="I259" s="237"/>
      <c r="L259" s="233"/>
      <c r="M259" s="238"/>
      <c r="N259" s="239"/>
      <c r="O259" s="239"/>
      <c r="P259" s="239"/>
      <c r="Q259" s="239"/>
      <c r="R259" s="239"/>
      <c r="S259" s="239"/>
      <c r="T259" s="240"/>
      <c r="AT259" s="234" t="s">
        <v>146</v>
      </c>
      <c r="AU259" s="234" t="s">
        <v>79</v>
      </c>
      <c r="AV259" s="13" t="s">
        <v>79</v>
      </c>
      <c r="AW259" s="13" t="s">
        <v>35</v>
      </c>
      <c r="AX259" s="13" t="s">
        <v>71</v>
      </c>
      <c r="AY259" s="234" t="s">
        <v>133</v>
      </c>
    </row>
    <row r="260" s="15" customFormat="1">
      <c r="B260" s="259"/>
      <c r="D260" s="222" t="s">
        <v>146</v>
      </c>
      <c r="E260" s="260" t="s">
        <v>5</v>
      </c>
      <c r="F260" s="261" t="s">
        <v>244</v>
      </c>
      <c r="H260" s="262">
        <v>176.30000000000001</v>
      </c>
      <c r="I260" s="263"/>
      <c r="L260" s="259"/>
      <c r="M260" s="264"/>
      <c r="N260" s="265"/>
      <c r="O260" s="265"/>
      <c r="P260" s="265"/>
      <c r="Q260" s="265"/>
      <c r="R260" s="265"/>
      <c r="S260" s="265"/>
      <c r="T260" s="266"/>
      <c r="AT260" s="260" t="s">
        <v>146</v>
      </c>
      <c r="AU260" s="260" t="s">
        <v>79</v>
      </c>
      <c r="AV260" s="15" t="s">
        <v>161</v>
      </c>
      <c r="AW260" s="15" t="s">
        <v>35</v>
      </c>
      <c r="AX260" s="15" t="s">
        <v>71</v>
      </c>
      <c r="AY260" s="260" t="s">
        <v>133</v>
      </c>
    </row>
    <row r="261" s="12" customFormat="1">
      <c r="B261" s="226"/>
      <c r="D261" s="222" t="s">
        <v>146</v>
      </c>
      <c r="E261" s="227" t="s">
        <v>5</v>
      </c>
      <c r="F261" s="228" t="s">
        <v>312</v>
      </c>
      <c r="H261" s="227" t="s">
        <v>5</v>
      </c>
      <c r="I261" s="229"/>
      <c r="L261" s="226"/>
      <c r="M261" s="230"/>
      <c r="N261" s="231"/>
      <c r="O261" s="231"/>
      <c r="P261" s="231"/>
      <c r="Q261" s="231"/>
      <c r="R261" s="231"/>
      <c r="S261" s="231"/>
      <c r="T261" s="232"/>
      <c r="AT261" s="227" t="s">
        <v>146</v>
      </c>
      <c r="AU261" s="227" t="s">
        <v>79</v>
      </c>
      <c r="AV261" s="12" t="s">
        <v>77</v>
      </c>
      <c r="AW261" s="12" t="s">
        <v>35</v>
      </c>
      <c r="AX261" s="12" t="s">
        <v>71</v>
      </c>
      <c r="AY261" s="227" t="s">
        <v>133</v>
      </c>
    </row>
    <row r="262" s="12" customFormat="1">
      <c r="B262" s="226"/>
      <c r="D262" s="222" t="s">
        <v>146</v>
      </c>
      <c r="E262" s="227" t="s">
        <v>5</v>
      </c>
      <c r="F262" s="228" t="s">
        <v>209</v>
      </c>
      <c r="H262" s="227" t="s">
        <v>5</v>
      </c>
      <c r="I262" s="229"/>
      <c r="L262" s="226"/>
      <c r="M262" s="230"/>
      <c r="N262" s="231"/>
      <c r="O262" s="231"/>
      <c r="P262" s="231"/>
      <c r="Q262" s="231"/>
      <c r="R262" s="231"/>
      <c r="S262" s="231"/>
      <c r="T262" s="232"/>
      <c r="AT262" s="227" t="s">
        <v>146</v>
      </c>
      <c r="AU262" s="227" t="s">
        <v>79</v>
      </c>
      <c r="AV262" s="12" t="s">
        <v>77</v>
      </c>
      <c r="AW262" s="12" t="s">
        <v>35</v>
      </c>
      <c r="AX262" s="12" t="s">
        <v>71</v>
      </c>
      <c r="AY262" s="227" t="s">
        <v>133</v>
      </c>
    </row>
    <row r="263" s="13" customFormat="1">
      <c r="B263" s="233"/>
      <c r="D263" s="222" t="s">
        <v>146</v>
      </c>
      <c r="E263" s="234" t="s">
        <v>5</v>
      </c>
      <c r="F263" s="235" t="s">
        <v>313</v>
      </c>
      <c r="H263" s="236">
        <v>12.9</v>
      </c>
      <c r="I263" s="237"/>
      <c r="L263" s="233"/>
      <c r="M263" s="238"/>
      <c r="N263" s="239"/>
      <c r="O263" s="239"/>
      <c r="P263" s="239"/>
      <c r="Q263" s="239"/>
      <c r="R263" s="239"/>
      <c r="S263" s="239"/>
      <c r="T263" s="240"/>
      <c r="AT263" s="234" t="s">
        <v>146</v>
      </c>
      <c r="AU263" s="234" t="s">
        <v>79</v>
      </c>
      <c r="AV263" s="13" t="s">
        <v>79</v>
      </c>
      <c r="AW263" s="13" t="s">
        <v>35</v>
      </c>
      <c r="AX263" s="13" t="s">
        <v>71</v>
      </c>
      <c r="AY263" s="234" t="s">
        <v>133</v>
      </c>
    </row>
    <row r="264" s="13" customFormat="1">
      <c r="B264" s="233"/>
      <c r="D264" s="222" t="s">
        <v>146</v>
      </c>
      <c r="E264" s="234" t="s">
        <v>5</v>
      </c>
      <c r="F264" s="235" t="s">
        <v>314</v>
      </c>
      <c r="H264" s="236">
        <v>3.6499999999999999</v>
      </c>
      <c r="I264" s="237"/>
      <c r="L264" s="233"/>
      <c r="M264" s="238"/>
      <c r="N264" s="239"/>
      <c r="O264" s="239"/>
      <c r="P264" s="239"/>
      <c r="Q264" s="239"/>
      <c r="R264" s="239"/>
      <c r="S264" s="239"/>
      <c r="T264" s="240"/>
      <c r="AT264" s="234" t="s">
        <v>146</v>
      </c>
      <c r="AU264" s="234" t="s">
        <v>79</v>
      </c>
      <c r="AV264" s="13" t="s">
        <v>79</v>
      </c>
      <c r="AW264" s="13" t="s">
        <v>35</v>
      </c>
      <c r="AX264" s="13" t="s">
        <v>71</v>
      </c>
      <c r="AY264" s="234" t="s">
        <v>133</v>
      </c>
    </row>
    <row r="265" s="13" customFormat="1">
      <c r="B265" s="233"/>
      <c r="D265" s="222" t="s">
        <v>146</v>
      </c>
      <c r="E265" s="234" t="s">
        <v>5</v>
      </c>
      <c r="F265" s="235" t="s">
        <v>246</v>
      </c>
      <c r="H265" s="236">
        <v>11.6</v>
      </c>
      <c r="I265" s="237"/>
      <c r="L265" s="233"/>
      <c r="M265" s="238"/>
      <c r="N265" s="239"/>
      <c r="O265" s="239"/>
      <c r="P265" s="239"/>
      <c r="Q265" s="239"/>
      <c r="R265" s="239"/>
      <c r="S265" s="239"/>
      <c r="T265" s="240"/>
      <c r="AT265" s="234" t="s">
        <v>146</v>
      </c>
      <c r="AU265" s="234" t="s">
        <v>79</v>
      </c>
      <c r="AV265" s="13" t="s">
        <v>79</v>
      </c>
      <c r="AW265" s="13" t="s">
        <v>35</v>
      </c>
      <c r="AX265" s="13" t="s">
        <v>71</v>
      </c>
      <c r="AY265" s="234" t="s">
        <v>133</v>
      </c>
    </row>
    <row r="266" s="13" customFormat="1">
      <c r="B266" s="233"/>
      <c r="D266" s="222" t="s">
        <v>146</v>
      </c>
      <c r="E266" s="234" t="s">
        <v>5</v>
      </c>
      <c r="F266" s="235" t="s">
        <v>315</v>
      </c>
      <c r="H266" s="236">
        <v>8.25</v>
      </c>
      <c r="I266" s="237"/>
      <c r="L266" s="233"/>
      <c r="M266" s="238"/>
      <c r="N266" s="239"/>
      <c r="O266" s="239"/>
      <c r="P266" s="239"/>
      <c r="Q266" s="239"/>
      <c r="R266" s="239"/>
      <c r="S266" s="239"/>
      <c r="T266" s="240"/>
      <c r="AT266" s="234" t="s">
        <v>146</v>
      </c>
      <c r="AU266" s="234" t="s">
        <v>79</v>
      </c>
      <c r="AV266" s="13" t="s">
        <v>79</v>
      </c>
      <c r="AW266" s="13" t="s">
        <v>35</v>
      </c>
      <c r="AX266" s="13" t="s">
        <v>71</v>
      </c>
      <c r="AY266" s="234" t="s">
        <v>133</v>
      </c>
    </row>
    <row r="267" s="13" customFormat="1">
      <c r="B267" s="233"/>
      <c r="D267" s="222" t="s">
        <v>146</v>
      </c>
      <c r="E267" s="234" t="s">
        <v>5</v>
      </c>
      <c r="F267" s="235" t="s">
        <v>316</v>
      </c>
      <c r="H267" s="236">
        <v>8.1500000000000004</v>
      </c>
      <c r="I267" s="237"/>
      <c r="L267" s="233"/>
      <c r="M267" s="238"/>
      <c r="N267" s="239"/>
      <c r="O267" s="239"/>
      <c r="P267" s="239"/>
      <c r="Q267" s="239"/>
      <c r="R267" s="239"/>
      <c r="S267" s="239"/>
      <c r="T267" s="240"/>
      <c r="AT267" s="234" t="s">
        <v>146</v>
      </c>
      <c r="AU267" s="234" t="s">
        <v>79</v>
      </c>
      <c r="AV267" s="13" t="s">
        <v>79</v>
      </c>
      <c r="AW267" s="13" t="s">
        <v>35</v>
      </c>
      <c r="AX267" s="13" t="s">
        <v>71</v>
      </c>
      <c r="AY267" s="234" t="s">
        <v>133</v>
      </c>
    </row>
    <row r="268" s="13" customFormat="1">
      <c r="B268" s="233"/>
      <c r="D268" s="222" t="s">
        <v>146</v>
      </c>
      <c r="E268" s="234" t="s">
        <v>5</v>
      </c>
      <c r="F268" s="235" t="s">
        <v>317</v>
      </c>
      <c r="H268" s="236">
        <v>19.899999999999999</v>
      </c>
      <c r="I268" s="237"/>
      <c r="L268" s="233"/>
      <c r="M268" s="238"/>
      <c r="N268" s="239"/>
      <c r="O268" s="239"/>
      <c r="P268" s="239"/>
      <c r="Q268" s="239"/>
      <c r="R268" s="239"/>
      <c r="S268" s="239"/>
      <c r="T268" s="240"/>
      <c r="AT268" s="234" t="s">
        <v>146</v>
      </c>
      <c r="AU268" s="234" t="s">
        <v>79</v>
      </c>
      <c r="AV268" s="13" t="s">
        <v>79</v>
      </c>
      <c r="AW268" s="13" t="s">
        <v>35</v>
      </c>
      <c r="AX268" s="13" t="s">
        <v>71</v>
      </c>
      <c r="AY268" s="234" t="s">
        <v>133</v>
      </c>
    </row>
    <row r="269" s="12" customFormat="1">
      <c r="B269" s="226"/>
      <c r="D269" s="222" t="s">
        <v>146</v>
      </c>
      <c r="E269" s="227" t="s">
        <v>5</v>
      </c>
      <c r="F269" s="228" t="s">
        <v>218</v>
      </c>
      <c r="H269" s="227" t="s">
        <v>5</v>
      </c>
      <c r="I269" s="229"/>
      <c r="L269" s="226"/>
      <c r="M269" s="230"/>
      <c r="N269" s="231"/>
      <c r="O269" s="231"/>
      <c r="P269" s="231"/>
      <c r="Q269" s="231"/>
      <c r="R269" s="231"/>
      <c r="S269" s="231"/>
      <c r="T269" s="232"/>
      <c r="AT269" s="227" t="s">
        <v>146</v>
      </c>
      <c r="AU269" s="227" t="s">
        <v>79</v>
      </c>
      <c r="AV269" s="12" t="s">
        <v>77</v>
      </c>
      <c r="AW269" s="12" t="s">
        <v>35</v>
      </c>
      <c r="AX269" s="12" t="s">
        <v>71</v>
      </c>
      <c r="AY269" s="227" t="s">
        <v>133</v>
      </c>
    </row>
    <row r="270" s="13" customFormat="1">
      <c r="B270" s="233"/>
      <c r="D270" s="222" t="s">
        <v>146</v>
      </c>
      <c r="E270" s="234" t="s">
        <v>5</v>
      </c>
      <c r="F270" s="235" t="s">
        <v>318</v>
      </c>
      <c r="H270" s="236">
        <v>12.9</v>
      </c>
      <c r="I270" s="237"/>
      <c r="L270" s="233"/>
      <c r="M270" s="238"/>
      <c r="N270" s="239"/>
      <c r="O270" s="239"/>
      <c r="P270" s="239"/>
      <c r="Q270" s="239"/>
      <c r="R270" s="239"/>
      <c r="S270" s="239"/>
      <c r="T270" s="240"/>
      <c r="AT270" s="234" t="s">
        <v>146</v>
      </c>
      <c r="AU270" s="234" t="s">
        <v>79</v>
      </c>
      <c r="AV270" s="13" t="s">
        <v>79</v>
      </c>
      <c r="AW270" s="13" t="s">
        <v>35</v>
      </c>
      <c r="AX270" s="13" t="s">
        <v>71</v>
      </c>
      <c r="AY270" s="234" t="s">
        <v>133</v>
      </c>
    </row>
    <row r="271" s="15" customFormat="1">
      <c r="B271" s="259"/>
      <c r="D271" s="222" t="s">
        <v>146</v>
      </c>
      <c r="E271" s="260" t="s">
        <v>5</v>
      </c>
      <c r="F271" s="261" t="s">
        <v>244</v>
      </c>
      <c r="H271" s="262">
        <v>77.349999999999994</v>
      </c>
      <c r="I271" s="263"/>
      <c r="L271" s="259"/>
      <c r="M271" s="264"/>
      <c r="N271" s="265"/>
      <c r="O271" s="265"/>
      <c r="P271" s="265"/>
      <c r="Q271" s="265"/>
      <c r="R271" s="265"/>
      <c r="S271" s="265"/>
      <c r="T271" s="266"/>
      <c r="AT271" s="260" t="s">
        <v>146</v>
      </c>
      <c r="AU271" s="260" t="s">
        <v>79</v>
      </c>
      <c r="AV271" s="15" t="s">
        <v>161</v>
      </c>
      <c r="AW271" s="15" t="s">
        <v>35</v>
      </c>
      <c r="AX271" s="15" t="s">
        <v>71</v>
      </c>
      <c r="AY271" s="260" t="s">
        <v>133</v>
      </c>
    </row>
    <row r="272" s="12" customFormat="1">
      <c r="B272" s="226"/>
      <c r="D272" s="222" t="s">
        <v>146</v>
      </c>
      <c r="E272" s="227" t="s">
        <v>5</v>
      </c>
      <c r="F272" s="228" t="s">
        <v>319</v>
      </c>
      <c r="H272" s="227" t="s">
        <v>5</v>
      </c>
      <c r="I272" s="229"/>
      <c r="L272" s="226"/>
      <c r="M272" s="230"/>
      <c r="N272" s="231"/>
      <c r="O272" s="231"/>
      <c r="P272" s="231"/>
      <c r="Q272" s="231"/>
      <c r="R272" s="231"/>
      <c r="S272" s="231"/>
      <c r="T272" s="232"/>
      <c r="AT272" s="227" t="s">
        <v>146</v>
      </c>
      <c r="AU272" s="227" t="s">
        <v>79</v>
      </c>
      <c r="AV272" s="12" t="s">
        <v>77</v>
      </c>
      <c r="AW272" s="12" t="s">
        <v>35</v>
      </c>
      <c r="AX272" s="12" t="s">
        <v>71</v>
      </c>
      <c r="AY272" s="227" t="s">
        <v>133</v>
      </c>
    </row>
    <row r="273" s="13" customFormat="1">
      <c r="B273" s="233"/>
      <c r="D273" s="222" t="s">
        <v>146</v>
      </c>
      <c r="E273" s="234" t="s">
        <v>5</v>
      </c>
      <c r="F273" s="235" t="s">
        <v>246</v>
      </c>
      <c r="H273" s="236">
        <v>11.6</v>
      </c>
      <c r="I273" s="237"/>
      <c r="L273" s="233"/>
      <c r="M273" s="238"/>
      <c r="N273" s="239"/>
      <c r="O273" s="239"/>
      <c r="P273" s="239"/>
      <c r="Q273" s="239"/>
      <c r="R273" s="239"/>
      <c r="S273" s="239"/>
      <c r="T273" s="240"/>
      <c r="AT273" s="234" t="s">
        <v>146</v>
      </c>
      <c r="AU273" s="234" t="s">
        <v>79</v>
      </c>
      <c r="AV273" s="13" t="s">
        <v>79</v>
      </c>
      <c r="AW273" s="13" t="s">
        <v>35</v>
      </c>
      <c r="AX273" s="13" t="s">
        <v>71</v>
      </c>
      <c r="AY273" s="234" t="s">
        <v>133</v>
      </c>
    </row>
    <row r="274" s="13" customFormat="1">
      <c r="B274" s="233"/>
      <c r="D274" s="222" t="s">
        <v>146</v>
      </c>
      <c r="E274" s="234" t="s">
        <v>5</v>
      </c>
      <c r="F274" s="235" t="s">
        <v>247</v>
      </c>
      <c r="H274" s="236">
        <v>2.2999999999999998</v>
      </c>
      <c r="I274" s="237"/>
      <c r="L274" s="233"/>
      <c r="M274" s="238"/>
      <c r="N274" s="239"/>
      <c r="O274" s="239"/>
      <c r="P274" s="239"/>
      <c r="Q274" s="239"/>
      <c r="R274" s="239"/>
      <c r="S274" s="239"/>
      <c r="T274" s="240"/>
      <c r="AT274" s="234" t="s">
        <v>146</v>
      </c>
      <c r="AU274" s="234" t="s">
        <v>79</v>
      </c>
      <c r="AV274" s="13" t="s">
        <v>79</v>
      </c>
      <c r="AW274" s="13" t="s">
        <v>35</v>
      </c>
      <c r="AX274" s="13" t="s">
        <v>71</v>
      </c>
      <c r="AY274" s="234" t="s">
        <v>133</v>
      </c>
    </row>
    <row r="275" s="13" customFormat="1">
      <c r="B275" s="233"/>
      <c r="D275" s="222" t="s">
        <v>146</v>
      </c>
      <c r="E275" s="234" t="s">
        <v>5</v>
      </c>
      <c r="F275" s="235" t="s">
        <v>246</v>
      </c>
      <c r="H275" s="236">
        <v>11.6</v>
      </c>
      <c r="I275" s="237"/>
      <c r="L275" s="233"/>
      <c r="M275" s="238"/>
      <c r="N275" s="239"/>
      <c r="O275" s="239"/>
      <c r="P275" s="239"/>
      <c r="Q275" s="239"/>
      <c r="R275" s="239"/>
      <c r="S275" s="239"/>
      <c r="T275" s="240"/>
      <c r="AT275" s="234" t="s">
        <v>146</v>
      </c>
      <c r="AU275" s="234" t="s">
        <v>79</v>
      </c>
      <c r="AV275" s="13" t="s">
        <v>79</v>
      </c>
      <c r="AW275" s="13" t="s">
        <v>35</v>
      </c>
      <c r="AX275" s="13" t="s">
        <v>71</v>
      </c>
      <c r="AY275" s="234" t="s">
        <v>133</v>
      </c>
    </row>
    <row r="276" s="13" customFormat="1">
      <c r="B276" s="233"/>
      <c r="D276" s="222" t="s">
        <v>146</v>
      </c>
      <c r="E276" s="234" t="s">
        <v>5</v>
      </c>
      <c r="F276" s="235" t="s">
        <v>248</v>
      </c>
      <c r="H276" s="236">
        <v>6.9000000000000004</v>
      </c>
      <c r="I276" s="237"/>
      <c r="L276" s="233"/>
      <c r="M276" s="238"/>
      <c r="N276" s="239"/>
      <c r="O276" s="239"/>
      <c r="P276" s="239"/>
      <c r="Q276" s="239"/>
      <c r="R276" s="239"/>
      <c r="S276" s="239"/>
      <c r="T276" s="240"/>
      <c r="AT276" s="234" t="s">
        <v>146</v>
      </c>
      <c r="AU276" s="234" t="s">
        <v>79</v>
      </c>
      <c r="AV276" s="13" t="s">
        <v>79</v>
      </c>
      <c r="AW276" s="13" t="s">
        <v>35</v>
      </c>
      <c r="AX276" s="13" t="s">
        <v>71</v>
      </c>
      <c r="AY276" s="234" t="s">
        <v>133</v>
      </c>
    </row>
    <row r="277" s="13" customFormat="1">
      <c r="B277" s="233"/>
      <c r="D277" s="222" t="s">
        <v>146</v>
      </c>
      <c r="E277" s="234" t="s">
        <v>5</v>
      </c>
      <c r="F277" s="235" t="s">
        <v>249</v>
      </c>
      <c r="H277" s="236">
        <v>7.25</v>
      </c>
      <c r="I277" s="237"/>
      <c r="L277" s="233"/>
      <c r="M277" s="238"/>
      <c r="N277" s="239"/>
      <c r="O277" s="239"/>
      <c r="P277" s="239"/>
      <c r="Q277" s="239"/>
      <c r="R277" s="239"/>
      <c r="S277" s="239"/>
      <c r="T277" s="240"/>
      <c r="AT277" s="234" t="s">
        <v>146</v>
      </c>
      <c r="AU277" s="234" t="s">
        <v>79</v>
      </c>
      <c r="AV277" s="13" t="s">
        <v>79</v>
      </c>
      <c r="AW277" s="13" t="s">
        <v>35</v>
      </c>
      <c r="AX277" s="13" t="s">
        <v>71</v>
      </c>
      <c r="AY277" s="234" t="s">
        <v>133</v>
      </c>
    </row>
    <row r="278" s="13" customFormat="1">
      <c r="B278" s="233"/>
      <c r="D278" s="222" t="s">
        <v>146</v>
      </c>
      <c r="E278" s="234" t="s">
        <v>5</v>
      </c>
      <c r="F278" s="235" t="s">
        <v>250</v>
      </c>
      <c r="H278" s="236">
        <v>13.800000000000001</v>
      </c>
      <c r="I278" s="237"/>
      <c r="L278" s="233"/>
      <c r="M278" s="238"/>
      <c r="N278" s="239"/>
      <c r="O278" s="239"/>
      <c r="P278" s="239"/>
      <c r="Q278" s="239"/>
      <c r="R278" s="239"/>
      <c r="S278" s="239"/>
      <c r="T278" s="240"/>
      <c r="AT278" s="234" t="s">
        <v>146</v>
      </c>
      <c r="AU278" s="234" t="s">
        <v>79</v>
      </c>
      <c r="AV278" s="13" t="s">
        <v>79</v>
      </c>
      <c r="AW278" s="13" t="s">
        <v>35</v>
      </c>
      <c r="AX278" s="13" t="s">
        <v>71</v>
      </c>
      <c r="AY278" s="234" t="s">
        <v>133</v>
      </c>
    </row>
    <row r="279" s="13" customFormat="1">
      <c r="B279" s="233"/>
      <c r="D279" s="222" t="s">
        <v>146</v>
      </c>
      <c r="E279" s="234" t="s">
        <v>5</v>
      </c>
      <c r="F279" s="235" t="s">
        <v>251</v>
      </c>
      <c r="H279" s="236">
        <v>10.5</v>
      </c>
      <c r="I279" s="237"/>
      <c r="L279" s="233"/>
      <c r="M279" s="238"/>
      <c r="N279" s="239"/>
      <c r="O279" s="239"/>
      <c r="P279" s="239"/>
      <c r="Q279" s="239"/>
      <c r="R279" s="239"/>
      <c r="S279" s="239"/>
      <c r="T279" s="240"/>
      <c r="AT279" s="234" t="s">
        <v>146</v>
      </c>
      <c r="AU279" s="234" t="s">
        <v>79</v>
      </c>
      <c r="AV279" s="13" t="s">
        <v>79</v>
      </c>
      <c r="AW279" s="13" t="s">
        <v>35</v>
      </c>
      <c r="AX279" s="13" t="s">
        <v>71</v>
      </c>
      <c r="AY279" s="234" t="s">
        <v>133</v>
      </c>
    </row>
    <row r="280" s="15" customFormat="1">
      <c r="B280" s="259"/>
      <c r="D280" s="222" t="s">
        <v>146</v>
      </c>
      <c r="E280" s="260" t="s">
        <v>5</v>
      </c>
      <c r="F280" s="261" t="s">
        <v>244</v>
      </c>
      <c r="H280" s="262">
        <v>63.950000000000003</v>
      </c>
      <c r="I280" s="263"/>
      <c r="L280" s="259"/>
      <c r="M280" s="264"/>
      <c r="N280" s="265"/>
      <c r="O280" s="265"/>
      <c r="P280" s="265"/>
      <c r="Q280" s="265"/>
      <c r="R280" s="265"/>
      <c r="S280" s="265"/>
      <c r="T280" s="266"/>
      <c r="AT280" s="260" t="s">
        <v>146</v>
      </c>
      <c r="AU280" s="260" t="s">
        <v>79</v>
      </c>
      <c r="AV280" s="15" t="s">
        <v>161</v>
      </c>
      <c r="AW280" s="15" t="s">
        <v>35</v>
      </c>
      <c r="AX280" s="15" t="s">
        <v>71</v>
      </c>
      <c r="AY280" s="260" t="s">
        <v>133</v>
      </c>
    </row>
    <row r="281" s="14" customFormat="1">
      <c r="B281" s="241"/>
      <c r="D281" s="222" t="s">
        <v>146</v>
      </c>
      <c r="E281" s="242" t="s">
        <v>5</v>
      </c>
      <c r="F281" s="243" t="s">
        <v>150</v>
      </c>
      <c r="H281" s="244">
        <v>331.39999999999998</v>
      </c>
      <c r="I281" s="245"/>
      <c r="L281" s="241"/>
      <c r="M281" s="246"/>
      <c r="N281" s="247"/>
      <c r="O281" s="247"/>
      <c r="P281" s="247"/>
      <c r="Q281" s="247"/>
      <c r="R281" s="247"/>
      <c r="S281" s="247"/>
      <c r="T281" s="248"/>
      <c r="AT281" s="242" t="s">
        <v>146</v>
      </c>
      <c r="AU281" s="242" t="s">
        <v>79</v>
      </c>
      <c r="AV281" s="14" t="s">
        <v>140</v>
      </c>
      <c r="AW281" s="14" t="s">
        <v>35</v>
      </c>
      <c r="AX281" s="14" t="s">
        <v>77</v>
      </c>
      <c r="AY281" s="242" t="s">
        <v>133</v>
      </c>
    </row>
    <row r="282" s="1" customFormat="1" ht="16.5" customHeight="1">
      <c r="B282" s="209"/>
      <c r="C282" s="249" t="s">
        <v>320</v>
      </c>
      <c r="D282" s="249" t="s">
        <v>171</v>
      </c>
      <c r="E282" s="250" t="s">
        <v>321</v>
      </c>
      <c r="F282" s="251" t="s">
        <v>322</v>
      </c>
      <c r="G282" s="252" t="s">
        <v>233</v>
      </c>
      <c r="H282" s="253">
        <v>199.60499999999999</v>
      </c>
      <c r="I282" s="254"/>
      <c r="J282" s="255">
        <f>ROUND(I282*H282,2)</f>
        <v>0</v>
      </c>
      <c r="K282" s="251" t="s">
        <v>139</v>
      </c>
      <c r="L282" s="256"/>
      <c r="M282" s="257" t="s">
        <v>5</v>
      </c>
      <c r="N282" s="258" t="s">
        <v>42</v>
      </c>
      <c r="O282" s="49"/>
      <c r="P282" s="219">
        <f>O282*H282</f>
        <v>0</v>
      </c>
      <c r="Q282" s="219">
        <v>3.0000000000000001E-05</v>
      </c>
      <c r="R282" s="219">
        <f>Q282*H282</f>
        <v>0.0059881500000000002</v>
      </c>
      <c r="S282" s="219">
        <v>0</v>
      </c>
      <c r="T282" s="220">
        <f>S282*H282</f>
        <v>0</v>
      </c>
      <c r="AR282" s="26" t="s">
        <v>174</v>
      </c>
      <c r="AT282" s="26" t="s">
        <v>171</v>
      </c>
      <c r="AU282" s="26" t="s">
        <v>79</v>
      </c>
      <c r="AY282" s="26" t="s">
        <v>133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26" t="s">
        <v>77</v>
      </c>
      <c r="BK282" s="221">
        <f>ROUND(I282*H282,2)</f>
        <v>0</v>
      </c>
      <c r="BL282" s="26" t="s">
        <v>140</v>
      </c>
      <c r="BM282" s="26" t="s">
        <v>323</v>
      </c>
    </row>
    <row r="283" s="1" customFormat="1">
      <c r="B283" s="48"/>
      <c r="D283" s="222" t="s">
        <v>142</v>
      </c>
      <c r="F283" s="223" t="s">
        <v>322</v>
      </c>
      <c r="I283" s="183"/>
      <c r="L283" s="48"/>
      <c r="M283" s="224"/>
      <c r="N283" s="49"/>
      <c r="O283" s="49"/>
      <c r="P283" s="49"/>
      <c r="Q283" s="49"/>
      <c r="R283" s="49"/>
      <c r="S283" s="49"/>
      <c r="T283" s="87"/>
      <c r="AT283" s="26" t="s">
        <v>142</v>
      </c>
      <c r="AU283" s="26" t="s">
        <v>79</v>
      </c>
    </row>
    <row r="284" s="13" customFormat="1">
      <c r="B284" s="233"/>
      <c r="D284" s="222" t="s">
        <v>146</v>
      </c>
      <c r="E284" s="234" t="s">
        <v>5</v>
      </c>
      <c r="F284" s="235" t="s">
        <v>324</v>
      </c>
      <c r="H284" s="236">
        <v>190.09999999999999</v>
      </c>
      <c r="I284" s="237"/>
      <c r="L284" s="233"/>
      <c r="M284" s="238"/>
      <c r="N284" s="239"/>
      <c r="O284" s="239"/>
      <c r="P284" s="239"/>
      <c r="Q284" s="239"/>
      <c r="R284" s="239"/>
      <c r="S284" s="239"/>
      <c r="T284" s="240"/>
      <c r="AT284" s="234" t="s">
        <v>146</v>
      </c>
      <c r="AU284" s="234" t="s">
        <v>79</v>
      </c>
      <c r="AV284" s="13" t="s">
        <v>79</v>
      </c>
      <c r="AW284" s="13" t="s">
        <v>35</v>
      </c>
      <c r="AX284" s="13" t="s">
        <v>77</v>
      </c>
      <c r="AY284" s="234" t="s">
        <v>133</v>
      </c>
    </row>
    <row r="285" s="13" customFormat="1">
      <c r="B285" s="233"/>
      <c r="D285" s="222" t="s">
        <v>146</v>
      </c>
      <c r="F285" s="235" t="s">
        <v>325</v>
      </c>
      <c r="H285" s="236">
        <v>199.60499999999999</v>
      </c>
      <c r="I285" s="237"/>
      <c r="L285" s="233"/>
      <c r="M285" s="238"/>
      <c r="N285" s="239"/>
      <c r="O285" s="239"/>
      <c r="P285" s="239"/>
      <c r="Q285" s="239"/>
      <c r="R285" s="239"/>
      <c r="S285" s="239"/>
      <c r="T285" s="240"/>
      <c r="AT285" s="234" t="s">
        <v>146</v>
      </c>
      <c r="AU285" s="234" t="s">
        <v>79</v>
      </c>
      <c r="AV285" s="13" t="s">
        <v>79</v>
      </c>
      <c r="AW285" s="13" t="s">
        <v>6</v>
      </c>
      <c r="AX285" s="13" t="s">
        <v>77</v>
      </c>
      <c r="AY285" s="234" t="s">
        <v>133</v>
      </c>
    </row>
    <row r="286" s="1" customFormat="1" ht="16.5" customHeight="1">
      <c r="B286" s="209"/>
      <c r="C286" s="249" t="s">
        <v>10</v>
      </c>
      <c r="D286" s="249" t="s">
        <v>171</v>
      </c>
      <c r="E286" s="250" t="s">
        <v>326</v>
      </c>
      <c r="F286" s="251" t="s">
        <v>327</v>
      </c>
      <c r="G286" s="252" t="s">
        <v>233</v>
      </c>
      <c r="H286" s="253">
        <v>81.218000000000004</v>
      </c>
      <c r="I286" s="254"/>
      <c r="J286" s="255">
        <f>ROUND(I286*H286,2)</f>
        <v>0</v>
      </c>
      <c r="K286" s="251" t="s">
        <v>139</v>
      </c>
      <c r="L286" s="256"/>
      <c r="M286" s="257" t="s">
        <v>5</v>
      </c>
      <c r="N286" s="258" t="s">
        <v>42</v>
      </c>
      <c r="O286" s="49"/>
      <c r="P286" s="219">
        <f>O286*H286</f>
        <v>0</v>
      </c>
      <c r="Q286" s="219">
        <v>0.00029999999999999997</v>
      </c>
      <c r="R286" s="219">
        <f>Q286*H286</f>
        <v>0.024365399999999999</v>
      </c>
      <c r="S286" s="219">
        <v>0</v>
      </c>
      <c r="T286" s="220">
        <f>S286*H286</f>
        <v>0</v>
      </c>
      <c r="AR286" s="26" t="s">
        <v>174</v>
      </c>
      <c r="AT286" s="26" t="s">
        <v>171</v>
      </c>
      <c r="AU286" s="26" t="s">
        <v>79</v>
      </c>
      <c r="AY286" s="26" t="s">
        <v>133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26" t="s">
        <v>77</v>
      </c>
      <c r="BK286" s="221">
        <f>ROUND(I286*H286,2)</f>
        <v>0</v>
      </c>
      <c r="BL286" s="26" t="s">
        <v>140</v>
      </c>
      <c r="BM286" s="26" t="s">
        <v>328</v>
      </c>
    </row>
    <row r="287" s="1" customFormat="1">
      <c r="B287" s="48"/>
      <c r="D287" s="222" t="s">
        <v>142</v>
      </c>
      <c r="F287" s="223" t="s">
        <v>329</v>
      </c>
      <c r="I287" s="183"/>
      <c r="L287" s="48"/>
      <c r="M287" s="224"/>
      <c r="N287" s="49"/>
      <c r="O287" s="49"/>
      <c r="P287" s="49"/>
      <c r="Q287" s="49"/>
      <c r="R287" s="49"/>
      <c r="S287" s="49"/>
      <c r="T287" s="87"/>
      <c r="AT287" s="26" t="s">
        <v>142</v>
      </c>
      <c r="AU287" s="26" t="s">
        <v>79</v>
      </c>
    </row>
    <row r="288" s="13" customFormat="1">
      <c r="B288" s="233"/>
      <c r="D288" s="222" t="s">
        <v>146</v>
      </c>
      <c r="F288" s="235" t="s">
        <v>330</v>
      </c>
      <c r="H288" s="236">
        <v>81.218000000000004</v>
      </c>
      <c r="I288" s="237"/>
      <c r="L288" s="233"/>
      <c r="M288" s="238"/>
      <c r="N288" s="239"/>
      <c r="O288" s="239"/>
      <c r="P288" s="239"/>
      <c r="Q288" s="239"/>
      <c r="R288" s="239"/>
      <c r="S288" s="239"/>
      <c r="T288" s="240"/>
      <c r="AT288" s="234" t="s">
        <v>146</v>
      </c>
      <c r="AU288" s="234" t="s">
        <v>79</v>
      </c>
      <c r="AV288" s="13" t="s">
        <v>79</v>
      </c>
      <c r="AW288" s="13" t="s">
        <v>6</v>
      </c>
      <c r="AX288" s="13" t="s">
        <v>77</v>
      </c>
      <c r="AY288" s="234" t="s">
        <v>133</v>
      </c>
    </row>
    <row r="289" s="1" customFormat="1" ht="16.5" customHeight="1">
      <c r="B289" s="209"/>
      <c r="C289" s="249" t="s">
        <v>331</v>
      </c>
      <c r="D289" s="249" t="s">
        <v>171</v>
      </c>
      <c r="E289" s="250" t="s">
        <v>332</v>
      </c>
      <c r="F289" s="251" t="s">
        <v>333</v>
      </c>
      <c r="G289" s="252" t="s">
        <v>233</v>
      </c>
      <c r="H289" s="253">
        <v>67.147999999999996</v>
      </c>
      <c r="I289" s="254"/>
      <c r="J289" s="255">
        <f>ROUND(I289*H289,2)</f>
        <v>0</v>
      </c>
      <c r="K289" s="251" t="s">
        <v>139</v>
      </c>
      <c r="L289" s="256"/>
      <c r="M289" s="257" t="s">
        <v>5</v>
      </c>
      <c r="N289" s="258" t="s">
        <v>42</v>
      </c>
      <c r="O289" s="49"/>
      <c r="P289" s="219">
        <f>O289*H289</f>
        <v>0</v>
      </c>
      <c r="Q289" s="219">
        <v>0.00020000000000000001</v>
      </c>
      <c r="R289" s="219">
        <f>Q289*H289</f>
        <v>0.0134296</v>
      </c>
      <c r="S289" s="219">
        <v>0</v>
      </c>
      <c r="T289" s="220">
        <f>S289*H289</f>
        <v>0</v>
      </c>
      <c r="AR289" s="26" t="s">
        <v>174</v>
      </c>
      <c r="AT289" s="26" t="s">
        <v>171</v>
      </c>
      <c r="AU289" s="26" t="s">
        <v>79</v>
      </c>
      <c r="AY289" s="26" t="s">
        <v>133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26" t="s">
        <v>77</v>
      </c>
      <c r="BK289" s="221">
        <f>ROUND(I289*H289,2)</f>
        <v>0</v>
      </c>
      <c r="BL289" s="26" t="s">
        <v>140</v>
      </c>
      <c r="BM289" s="26" t="s">
        <v>334</v>
      </c>
    </row>
    <row r="290" s="1" customFormat="1">
      <c r="B290" s="48"/>
      <c r="D290" s="222" t="s">
        <v>142</v>
      </c>
      <c r="F290" s="223" t="s">
        <v>333</v>
      </c>
      <c r="I290" s="183"/>
      <c r="L290" s="48"/>
      <c r="M290" s="224"/>
      <c r="N290" s="49"/>
      <c r="O290" s="49"/>
      <c r="P290" s="49"/>
      <c r="Q290" s="49"/>
      <c r="R290" s="49"/>
      <c r="S290" s="49"/>
      <c r="T290" s="87"/>
      <c r="AT290" s="26" t="s">
        <v>142</v>
      </c>
      <c r="AU290" s="26" t="s">
        <v>79</v>
      </c>
    </row>
    <row r="291" s="13" customFormat="1">
      <c r="B291" s="233"/>
      <c r="D291" s="222" t="s">
        <v>146</v>
      </c>
      <c r="F291" s="235" t="s">
        <v>335</v>
      </c>
      <c r="H291" s="236">
        <v>67.147999999999996</v>
      </c>
      <c r="I291" s="237"/>
      <c r="L291" s="233"/>
      <c r="M291" s="238"/>
      <c r="N291" s="239"/>
      <c r="O291" s="239"/>
      <c r="P291" s="239"/>
      <c r="Q291" s="239"/>
      <c r="R291" s="239"/>
      <c r="S291" s="239"/>
      <c r="T291" s="240"/>
      <c r="AT291" s="234" t="s">
        <v>146</v>
      </c>
      <c r="AU291" s="234" t="s">
        <v>79</v>
      </c>
      <c r="AV291" s="13" t="s">
        <v>79</v>
      </c>
      <c r="AW291" s="13" t="s">
        <v>6</v>
      </c>
      <c r="AX291" s="13" t="s">
        <v>77</v>
      </c>
      <c r="AY291" s="234" t="s">
        <v>133</v>
      </c>
    </row>
    <row r="292" s="1" customFormat="1" ht="16.5" customHeight="1">
      <c r="B292" s="209"/>
      <c r="C292" s="210" t="s">
        <v>336</v>
      </c>
      <c r="D292" s="210" t="s">
        <v>135</v>
      </c>
      <c r="E292" s="211" t="s">
        <v>337</v>
      </c>
      <c r="F292" s="212" t="s">
        <v>338</v>
      </c>
      <c r="G292" s="213" t="s">
        <v>138</v>
      </c>
      <c r="H292" s="214">
        <v>436.61500000000001</v>
      </c>
      <c r="I292" s="215"/>
      <c r="J292" s="216">
        <f>ROUND(I292*H292,2)</f>
        <v>0</v>
      </c>
      <c r="K292" s="212" t="s">
        <v>139</v>
      </c>
      <c r="L292" s="48"/>
      <c r="M292" s="217" t="s">
        <v>5</v>
      </c>
      <c r="N292" s="218" t="s">
        <v>42</v>
      </c>
      <c r="O292" s="49"/>
      <c r="P292" s="219">
        <f>O292*H292</f>
        <v>0</v>
      </c>
      <c r="Q292" s="219">
        <v>0.0073499999999999998</v>
      </c>
      <c r="R292" s="219">
        <f>Q292*H292</f>
        <v>3.2091202499999998</v>
      </c>
      <c r="S292" s="219">
        <v>0</v>
      </c>
      <c r="T292" s="220">
        <f>S292*H292</f>
        <v>0</v>
      </c>
      <c r="AR292" s="26" t="s">
        <v>140</v>
      </c>
      <c r="AT292" s="26" t="s">
        <v>135</v>
      </c>
      <c r="AU292" s="26" t="s">
        <v>79</v>
      </c>
      <c r="AY292" s="26" t="s">
        <v>133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26" t="s">
        <v>77</v>
      </c>
      <c r="BK292" s="221">
        <f>ROUND(I292*H292,2)</f>
        <v>0</v>
      </c>
      <c r="BL292" s="26" t="s">
        <v>140</v>
      </c>
      <c r="BM292" s="26" t="s">
        <v>339</v>
      </c>
    </row>
    <row r="293" s="1" customFormat="1">
      <c r="B293" s="48"/>
      <c r="D293" s="222" t="s">
        <v>142</v>
      </c>
      <c r="F293" s="223" t="s">
        <v>340</v>
      </c>
      <c r="I293" s="183"/>
      <c r="L293" s="48"/>
      <c r="M293" s="224"/>
      <c r="N293" s="49"/>
      <c r="O293" s="49"/>
      <c r="P293" s="49"/>
      <c r="Q293" s="49"/>
      <c r="R293" s="49"/>
      <c r="S293" s="49"/>
      <c r="T293" s="87"/>
      <c r="AT293" s="26" t="s">
        <v>142</v>
      </c>
      <c r="AU293" s="26" t="s">
        <v>79</v>
      </c>
    </row>
    <row r="294" s="1" customFormat="1">
      <c r="B294" s="48"/>
      <c r="D294" s="222" t="s">
        <v>144</v>
      </c>
      <c r="F294" s="225" t="s">
        <v>145</v>
      </c>
      <c r="I294" s="183"/>
      <c r="L294" s="48"/>
      <c r="M294" s="224"/>
      <c r="N294" s="49"/>
      <c r="O294" s="49"/>
      <c r="P294" s="49"/>
      <c r="Q294" s="49"/>
      <c r="R294" s="49"/>
      <c r="S294" s="49"/>
      <c r="T294" s="87"/>
      <c r="AT294" s="26" t="s">
        <v>144</v>
      </c>
      <c r="AU294" s="26" t="s">
        <v>79</v>
      </c>
    </row>
    <row r="295" s="12" customFormat="1">
      <c r="B295" s="226"/>
      <c r="D295" s="222" t="s">
        <v>146</v>
      </c>
      <c r="E295" s="227" t="s">
        <v>5</v>
      </c>
      <c r="F295" s="228" t="s">
        <v>341</v>
      </c>
      <c r="H295" s="227" t="s">
        <v>5</v>
      </c>
      <c r="I295" s="229"/>
      <c r="L295" s="226"/>
      <c r="M295" s="230"/>
      <c r="N295" s="231"/>
      <c r="O295" s="231"/>
      <c r="P295" s="231"/>
      <c r="Q295" s="231"/>
      <c r="R295" s="231"/>
      <c r="S295" s="231"/>
      <c r="T295" s="232"/>
      <c r="AT295" s="227" t="s">
        <v>146</v>
      </c>
      <c r="AU295" s="227" t="s">
        <v>79</v>
      </c>
      <c r="AV295" s="12" t="s">
        <v>77</v>
      </c>
      <c r="AW295" s="12" t="s">
        <v>35</v>
      </c>
      <c r="AX295" s="12" t="s">
        <v>71</v>
      </c>
      <c r="AY295" s="227" t="s">
        <v>133</v>
      </c>
    </row>
    <row r="296" s="13" customFormat="1">
      <c r="B296" s="233"/>
      <c r="D296" s="222" t="s">
        <v>146</v>
      </c>
      <c r="E296" s="234" t="s">
        <v>5</v>
      </c>
      <c r="F296" s="235" t="s">
        <v>342</v>
      </c>
      <c r="H296" s="236">
        <v>33.615000000000002</v>
      </c>
      <c r="I296" s="237"/>
      <c r="L296" s="233"/>
      <c r="M296" s="238"/>
      <c r="N296" s="239"/>
      <c r="O296" s="239"/>
      <c r="P296" s="239"/>
      <c r="Q296" s="239"/>
      <c r="R296" s="239"/>
      <c r="S296" s="239"/>
      <c r="T296" s="240"/>
      <c r="AT296" s="234" t="s">
        <v>146</v>
      </c>
      <c r="AU296" s="234" t="s">
        <v>79</v>
      </c>
      <c r="AV296" s="13" t="s">
        <v>79</v>
      </c>
      <c r="AW296" s="13" t="s">
        <v>35</v>
      </c>
      <c r="AX296" s="13" t="s">
        <v>71</v>
      </c>
      <c r="AY296" s="234" t="s">
        <v>133</v>
      </c>
    </row>
    <row r="297" s="12" customFormat="1">
      <c r="B297" s="226"/>
      <c r="D297" s="222" t="s">
        <v>146</v>
      </c>
      <c r="E297" s="227" t="s">
        <v>5</v>
      </c>
      <c r="F297" s="228" t="s">
        <v>343</v>
      </c>
      <c r="H297" s="227" t="s">
        <v>5</v>
      </c>
      <c r="I297" s="229"/>
      <c r="L297" s="226"/>
      <c r="M297" s="230"/>
      <c r="N297" s="231"/>
      <c r="O297" s="231"/>
      <c r="P297" s="231"/>
      <c r="Q297" s="231"/>
      <c r="R297" s="231"/>
      <c r="S297" s="231"/>
      <c r="T297" s="232"/>
      <c r="AT297" s="227" t="s">
        <v>146</v>
      </c>
      <c r="AU297" s="227" t="s">
        <v>79</v>
      </c>
      <c r="AV297" s="12" t="s">
        <v>77</v>
      </c>
      <c r="AW297" s="12" t="s">
        <v>35</v>
      </c>
      <c r="AX297" s="12" t="s">
        <v>71</v>
      </c>
      <c r="AY297" s="227" t="s">
        <v>133</v>
      </c>
    </row>
    <row r="298" s="13" customFormat="1">
      <c r="B298" s="233"/>
      <c r="D298" s="222" t="s">
        <v>146</v>
      </c>
      <c r="E298" s="234" t="s">
        <v>5</v>
      </c>
      <c r="F298" s="235" t="s">
        <v>344</v>
      </c>
      <c r="H298" s="236">
        <v>12.25</v>
      </c>
      <c r="I298" s="237"/>
      <c r="L298" s="233"/>
      <c r="M298" s="238"/>
      <c r="N298" s="239"/>
      <c r="O298" s="239"/>
      <c r="P298" s="239"/>
      <c r="Q298" s="239"/>
      <c r="R298" s="239"/>
      <c r="S298" s="239"/>
      <c r="T298" s="240"/>
      <c r="AT298" s="234" t="s">
        <v>146</v>
      </c>
      <c r="AU298" s="234" t="s">
        <v>79</v>
      </c>
      <c r="AV298" s="13" t="s">
        <v>79</v>
      </c>
      <c r="AW298" s="13" t="s">
        <v>35</v>
      </c>
      <c r="AX298" s="13" t="s">
        <v>71</v>
      </c>
      <c r="AY298" s="234" t="s">
        <v>133</v>
      </c>
    </row>
    <row r="299" s="12" customFormat="1">
      <c r="B299" s="226"/>
      <c r="D299" s="222" t="s">
        <v>146</v>
      </c>
      <c r="E299" s="227" t="s">
        <v>5</v>
      </c>
      <c r="F299" s="228" t="s">
        <v>345</v>
      </c>
      <c r="H299" s="227" t="s">
        <v>5</v>
      </c>
      <c r="I299" s="229"/>
      <c r="L299" s="226"/>
      <c r="M299" s="230"/>
      <c r="N299" s="231"/>
      <c r="O299" s="231"/>
      <c r="P299" s="231"/>
      <c r="Q299" s="231"/>
      <c r="R299" s="231"/>
      <c r="S299" s="231"/>
      <c r="T299" s="232"/>
      <c r="AT299" s="227" t="s">
        <v>146</v>
      </c>
      <c r="AU299" s="227" t="s">
        <v>79</v>
      </c>
      <c r="AV299" s="12" t="s">
        <v>77</v>
      </c>
      <c r="AW299" s="12" t="s">
        <v>35</v>
      </c>
      <c r="AX299" s="12" t="s">
        <v>71</v>
      </c>
      <c r="AY299" s="227" t="s">
        <v>133</v>
      </c>
    </row>
    <row r="300" s="13" customFormat="1">
      <c r="B300" s="233"/>
      <c r="D300" s="222" t="s">
        <v>146</v>
      </c>
      <c r="E300" s="234" t="s">
        <v>5</v>
      </c>
      <c r="F300" s="235" t="s">
        <v>346</v>
      </c>
      <c r="H300" s="236">
        <v>330.63900000000001</v>
      </c>
      <c r="I300" s="237"/>
      <c r="L300" s="233"/>
      <c r="M300" s="238"/>
      <c r="N300" s="239"/>
      <c r="O300" s="239"/>
      <c r="P300" s="239"/>
      <c r="Q300" s="239"/>
      <c r="R300" s="239"/>
      <c r="S300" s="239"/>
      <c r="T300" s="240"/>
      <c r="AT300" s="234" t="s">
        <v>146</v>
      </c>
      <c r="AU300" s="234" t="s">
        <v>79</v>
      </c>
      <c r="AV300" s="13" t="s">
        <v>79</v>
      </c>
      <c r="AW300" s="13" t="s">
        <v>35</v>
      </c>
      <c r="AX300" s="13" t="s">
        <v>71</v>
      </c>
      <c r="AY300" s="234" t="s">
        <v>133</v>
      </c>
    </row>
    <row r="301" s="12" customFormat="1">
      <c r="B301" s="226"/>
      <c r="D301" s="222" t="s">
        <v>146</v>
      </c>
      <c r="E301" s="227" t="s">
        <v>5</v>
      </c>
      <c r="F301" s="228" t="s">
        <v>347</v>
      </c>
      <c r="H301" s="227" t="s">
        <v>5</v>
      </c>
      <c r="I301" s="229"/>
      <c r="L301" s="226"/>
      <c r="M301" s="230"/>
      <c r="N301" s="231"/>
      <c r="O301" s="231"/>
      <c r="P301" s="231"/>
      <c r="Q301" s="231"/>
      <c r="R301" s="231"/>
      <c r="S301" s="231"/>
      <c r="T301" s="232"/>
      <c r="AT301" s="227" t="s">
        <v>146</v>
      </c>
      <c r="AU301" s="227" t="s">
        <v>79</v>
      </c>
      <c r="AV301" s="12" t="s">
        <v>77</v>
      </c>
      <c r="AW301" s="12" t="s">
        <v>35</v>
      </c>
      <c r="AX301" s="12" t="s">
        <v>71</v>
      </c>
      <c r="AY301" s="227" t="s">
        <v>133</v>
      </c>
    </row>
    <row r="302" s="13" customFormat="1">
      <c r="B302" s="233"/>
      <c r="D302" s="222" t="s">
        <v>146</v>
      </c>
      <c r="E302" s="234" t="s">
        <v>5</v>
      </c>
      <c r="F302" s="235" t="s">
        <v>268</v>
      </c>
      <c r="H302" s="236">
        <v>60.110999999999997</v>
      </c>
      <c r="I302" s="237"/>
      <c r="L302" s="233"/>
      <c r="M302" s="238"/>
      <c r="N302" s="239"/>
      <c r="O302" s="239"/>
      <c r="P302" s="239"/>
      <c r="Q302" s="239"/>
      <c r="R302" s="239"/>
      <c r="S302" s="239"/>
      <c r="T302" s="240"/>
      <c r="AT302" s="234" t="s">
        <v>146</v>
      </c>
      <c r="AU302" s="234" t="s">
        <v>79</v>
      </c>
      <c r="AV302" s="13" t="s">
        <v>79</v>
      </c>
      <c r="AW302" s="13" t="s">
        <v>35</v>
      </c>
      <c r="AX302" s="13" t="s">
        <v>71</v>
      </c>
      <c r="AY302" s="234" t="s">
        <v>133</v>
      </c>
    </row>
    <row r="303" s="14" customFormat="1">
      <c r="B303" s="241"/>
      <c r="D303" s="222" t="s">
        <v>146</v>
      </c>
      <c r="E303" s="242" t="s">
        <v>5</v>
      </c>
      <c r="F303" s="243" t="s">
        <v>150</v>
      </c>
      <c r="H303" s="244">
        <v>436.61500000000001</v>
      </c>
      <c r="I303" s="245"/>
      <c r="L303" s="241"/>
      <c r="M303" s="246"/>
      <c r="N303" s="247"/>
      <c r="O303" s="247"/>
      <c r="P303" s="247"/>
      <c r="Q303" s="247"/>
      <c r="R303" s="247"/>
      <c r="S303" s="247"/>
      <c r="T303" s="248"/>
      <c r="AT303" s="242" t="s">
        <v>146</v>
      </c>
      <c r="AU303" s="242" t="s">
        <v>79</v>
      </c>
      <c r="AV303" s="14" t="s">
        <v>140</v>
      </c>
      <c r="AW303" s="14" t="s">
        <v>35</v>
      </c>
      <c r="AX303" s="14" t="s">
        <v>77</v>
      </c>
      <c r="AY303" s="242" t="s">
        <v>133</v>
      </c>
    </row>
    <row r="304" s="1" customFormat="1" ht="25.5" customHeight="1">
      <c r="B304" s="209"/>
      <c r="C304" s="210" t="s">
        <v>348</v>
      </c>
      <c r="D304" s="210" t="s">
        <v>135</v>
      </c>
      <c r="E304" s="211" t="s">
        <v>349</v>
      </c>
      <c r="F304" s="212" t="s">
        <v>350</v>
      </c>
      <c r="G304" s="213" t="s">
        <v>138</v>
      </c>
      <c r="H304" s="214">
        <v>436.61500000000001</v>
      </c>
      <c r="I304" s="215"/>
      <c r="J304" s="216">
        <f>ROUND(I304*H304,2)</f>
        <v>0</v>
      </c>
      <c r="K304" s="212" t="s">
        <v>139</v>
      </c>
      <c r="L304" s="48"/>
      <c r="M304" s="217" t="s">
        <v>5</v>
      </c>
      <c r="N304" s="218" t="s">
        <v>42</v>
      </c>
      <c r="O304" s="49"/>
      <c r="P304" s="219">
        <f>O304*H304</f>
        <v>0</v>
      </c>
      <c r="Q304" s="219">
        <v>0.023630000000000002</v>
      </c>
      <c r="R304" s="219">
        <f>Q304*H304</f>
        <v>10.317212450000001</v>
      </c>
      <c r="S304" s="219">
        <v>0</v>
      </c>
      <c r="T304" s="220">
        <f>S304*H304</f>
        <v>0</v>
      </c>
      <c r="AR304" s="26" t="s">
        <v>140</v>
      </c>
      <c r="AT304" s="26" t="s">
        <v>135</v>
      </c>
      <c r="AU304" s="26" t="s">
        <v>79</v>
      </c>
      <c r="AY304" s="26" t="s">
        <v>133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26" t="s">
        <v>77</v>
      </c>
      <c r="BK304" s="221">
        <f>ROUND(I304*H304,2)</f>
        <v>0</v>
      </c>
      <c r="BL304" s="26" t="s">
        <v>140</v>
      </c>
      <c r="BM304" s="26" t="s">
        <v>351</v>
      </c>
    </row>
    <row r="305" s="1" customFormat="1">
      <c r="B305" s="48"/>
      <c r="D305" s="222" t="s">
        <v>142</v>
      </c>
      <c r="F305" s="223" t="s">
        <v>352</v>
      </c>
      <c r="I305" s="183"/>
      <c r="L305" s="48"/>
      <c r="M305" s="224"/>
      <c r="N305" s="49"/>
      <c r="O305" s="49"/>
      <c r="P305" s="49"/>
      <c r="Q305" s="49"/>
      <c r="R305" s="49"/>
      <c r="S305" s="49"/>
      <c r="T305" s="87"/>
      <c r="AT305" s="26" t="s">
        <v>142</v>
      </c>
      <c r="AU305" s="26" t="s">
        <v>79</v>
      </c>
    </row>
    <row r="306" s="1" customFormat="1" ht="25.5" customHeight="1">
      <c r="B306" s="209"/>
      <c r="C306" s="210" t="s">
        <v>353</v>
      </c>
      <c r="D306" s="210" t="s">
        <v>135</v>
      </c>
      <c r="E306" s="211" t="s">
        <v>354</v>
      </c>
      <c r="F306" s="212" t="s">
        <v>355</v>
      </c>
      <c r="G306" s="213" t="s">
        <v>138</v>
      </c>
      <c r="H306" s="214">
        <v>873.23000000000002</v>
      </c>
      <c r="I306" s="215"/>
      <c r="J306" s="216">
        <f>ROUND(I306*H306,2)</f>
        <v>0</v>
      </c>
      <c r="K306" s="212" t="s">
        <v>139</v>
      </c>
      <c r="L306" s="48"/>
      <c r="M306" s="217" t="s">
        <v>5</v>
      </c>
      <c r="N306" s="218" t="s">
        <v>42</v>
      </c>
      <c r="O306" s="49"/>
      <c r="P306" s="219">
        <f>O306*H306</f>
        <v>0</v>
      </c>
      <c r="Q306" s="219">
        <v>0.0079000000000000008</v>
      </c>
      <c r="R306" s="219">
        <f>Q306*H306</f>
        <v>6.8985170000000009</v>
      </c>
      <c r="S306" s="219">
        <v>0</v>
      </c>
      <c r="T306" s="220">
        <f>S306*H306</f>
        <v>0</v>
      </c>
      <c r="AR306" s="26" t="s">
        <v>140</v>
      </c>
      <c r="AT306" s="26" t="s">
        <v>135</v>
      </c>
      <c r="AU306" s="26" t="s">
        <v>79</v>
      </c>
      <c r="AY306" s="26" t="s">
        <v>133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26" t="s">
        <v>77</v>
      </c>
      <c r="BK306" s="221">
        <f>ROUND(I306*H306,2)</f>
        <v>0</v>
      </c>
      <c r="BL306" s="26" t="s">
        <v>140</v>
      </c>
      <c r="BM306" s="26" t="s">
        <v>356</v>
      </c>
    </row>
    <row r="307" s="1" customFormat="1">
      <c r="B307" s="48"/>
      <c r="D307" s="222" t="s">
        <v>142</v>
      </c>
      <c r="F307" s="223" t="s">
        <v>357</v>
      </c>
      <c r="I307" s="183"/>
      <c r="L307" s="48"/>
      <c r="M307" s="224"/>
      <c r="N307" s="49"/>
      <c r="O307" s="49"/>
      <c r="P307" s="49"/>
      <c r="Q307" s="49"/>
      <c r="R307" s="49"/>
      <c r="S307" s="49"/>
      <c r="T307" s="87"/>
      <c r="AT307" s="26" t="s">
        <v>142</v>
      </c>
      <c r="AU307" s="26" t="s">
        <v>79</v>
      </c>
    </row>
    <row r="308" s="13" customFormat="1">
      <c r="B308" s="233"/>
      <c r="D308" s="222" t="s">
        <v>146</v>
      </c>
      <c r="F308" s="235" t="s">
        <v>358</v>
      </c>
      <c r="H308" s="236">
        <v>873.23000000000002</v>
      </c>
      <c r="I308" s="237"/>
      <c r="L308" s="233"/>
      <c r="M308" s="238"/>
      <c r="N308" s="239"/>
      <c r="O308" s="239"/>
      <c r="P308" s="239"/>
      <c r="Q308" s="239"/>
      <c r="R308" s="239"/>
      <c r="S308" s="239"/>
      <c r="T308" s="240"/>
      <c r="AT308" s="234" t="s">
        <v>146</v>
      </c>
      <c r="AU308" s="234" t="s">
        <v>79</v>
      </c>
      <c r="AV308" s="13" t="s">
        <v>79</v>
      </c>
      <c r="AW308" s="13" t="s">
        <v>6</v>
      </c>
      <c r="AX308" s="13" t="s">
        <v>77</v>
      </c>
      <c r="AY308" s="234" t="s">
        <v>133</v>
      </c>
    </row>
    <row r="309" s="1" customFormat="1" ht="25.5" customHeight="1">
      <c r="B309" s="209"/>
      <c r="C309" s="210" t="s">
        <v>359</v>
      </c>
      <c r="D309" s="210" t="s">
        <v>135</v>
      </c>
      <c r="E309" s="211" t="s">
        <v>360</v>
      </c>
      <c r="F309" s="212" t="s">
        <v>361</v>
      </c>
      <c r="G309" s="213" t="s">
        <v>138</v>
      </c>
      <c r="H309" s="214">
        <v>93.725999999999999</v>
      </c>
      <c r="I309" s="215"/>
      <c r="J309" s="216">
        <f>ROUND(I309*H309,2)</f>
        <v>0</v>
      </c>
      <c r="K309" s="212" t="s">
        <v>139</v>
      </c>
      <c r="L309" s="48"/>
      <c r="M309" s="217" t="s">
        <v>5</v>
      </c>
      <c r="N309" s="218" t="s">
        <v>42</v>
      </c>
      <c r="O309" s="49"/>
      <c r="P309" s="219">
        <f>O309*H309</f>
        <v>0</v>
      </c>
      <c r="Q309" s="219">
        <v>0.00628</v>
      </c>
      <c r="R309" s="219">
        <f>Q309*H309</f>
        <v>0.58859927999999995</v>
      </c>
      <c r="S309" s="219">
        <v>0</v>
      </c>
      <c r="T309" s="220">
        <f>S309*H309</f>
        <v>0</v>
      </c>
      <c r="AR309" s="26" t="s">
        <v>140</v>
      </c>
      <c r="AT309" s="26" t="s">
        <v>135</v>
      </c>
      <c r="AU309" s="26" t="s">
        <v>79</v>
      </c>
      <c r="AY309" s="26" t="s">
        <v>133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26" t="s">
        <v>77</v>
      </c>
      <c r="BK309" s="221">
        <f>ROUND(I309*H309,2)</f>
        <v>0</v>
      </c>
      <c r="BL309" s="26" t="s">
        <v>140</v>
      </c>
      <c r="BM309" s="26" t="s">
        <v>362</v>
      </c>
    </row>
    <row r="310" s="1" customFormat="1">
      <c r="B310" s="48"/>
      <c r="D310" s="222" t="s">
        <v>142</v>
      </c>
      <c r="F310" s="223" t="s">
        <v>363</v>
      </c>
      <c r="I310" s="183"/>
      <c r="L310" s="48"/>
      <c r="M310" s="224"/>
      <c r="N310" s="49"/>
      <c r="O310" s="49"/>
      <c r="P310" s="49"/>
      <c r="Q310" s="49"/>
      <c r="R310" s="49"/>
      <c r="S310" s="49"/>
      <c r="T310" s="87"/>
      <c r="AT310" s="26" t="s">
        <v>142</v>
      </c>
      <c r="AU310" s="26" t="s">
        <v>79</v>
      </c>
    </row>
    <row r="311" s="1" customFormat="1">
      <c r="B311" s="48"/>
      <c r="D311" s="222" t="s">
        <v>144</v>
      </c>
      <c r="F311" s="225" t="s">
        <v>194</v>
      </c>
      <c r="I311" s="183"/>
      <c r="L311" s="48"/>
      <c r="M311" s="224"/>
      <c r="N311" s="49"/>
      <c r="O311" s="49"/>
      <c r="P311" s="49"/>
      <c r="Q311" s="49"/>
      <c r="R311" s="49"/>
      <c r="S311" s="49"/>
      <c r="T311" s="87"/>
      <c r="AT311" s="26" t="s">
        <v>144</v>
      </c>
      <c r="AU311" s="26" t="s">
        <v>79</v>
      </c>
    </row>
    <row r="312" s="13" customFormat="1">
      <c r="B312" s="233"/>
      <c r="D312" s="222" t="s">
        <v>146</v>
      </c>
      <c r="E312" s="234" t="s">
        <v>5</v>
      </c>
      <c r="F312" s="235" t="s">
        <v>364</v>
      </c>
      <c r="H312" s="236">
        <v>93.725999999999999</v>
      </c>
      <c r="I312" s="237"/>
      <c r="L312" s="233"/>
      <c r="M312" s="238"/>
      <c r="N312" s="239"/>
      <c r="O312" s="239"/>
      <c r="P312" s="239"/>
      <c r="Q312" s="239"/>
      <c r="R312" s="239"/>
      <c r="S312" s="239"/>
      <c r="T312" s="240"/>
      <c r="AT312" s="234" t="s">
        <v>146</v>
      </c>
      <c r="AU312" s="234" t="s">
        <v>79</v>
      </c>
      <c r="AV312" s="13" t="s">
        <v>79</v>
      </c>
      <c r="AW312" s="13" t="s">
        <v>35</v>
      </c>
      <c r="AX312" s="13" t="s">
        <v>77</v>
      </c>
      <c r="AY312" s="234" t="s">
        <v>133</v>
      </c>
    </row>
    <row r="313" s="1" customFormat="1" ht="25.5" customHeight="1">
      <c r="B313" s="209"/>
      <c r="C313" s="210" t="s">
        <v>365</v>
      </c>
      <c r="D313" s="210" t="s">
        <v>135</v>
      </c>
      <c r="E313" s="211" t="s">
        <v>366</v>
      </c>
      <c r="F313" s="212" t="s">
        <v>367</v>
      </c>
      <c r="G313" s="213" t="s">
        <v>138</v>
      </c>
      <c r="H313" s="214">
        <v>826.59699999999998</v>
      </c>
      <c r="I313" s="215"/>
      <c r="J313" s="216">
        <f>ROUND(I313*H313,2)</f>
        <v>0</v>
      </c>
      <c r="K313" s="212" t="s">
        <v>139</v>
      </c>
      <c r="L313" s="48"/>
      <c r="M313" s="217" t="s">
        <v>5</v>
      </c>
      <c r="N313" s="218" t="s">
        <v>42</v>
      </c>
      <c r="O313" s="49"/>
      <c r="P313" s="219">
        <f>O313*H313</f>
        <v>0</v>
      </c>
      <c r="Q313" s="219">
        <v>0.0028800000000000002</v>
      </c>
      <c r="R313" s="219">
        <f>Q313*H313</f>
        <v>2.3805993600000002</v>
      </c>
      <c r="S313" s="219">
        <v>0</v>
      </c>
      <c r="T313" s="220">
        <f>S313*H313</f>
        <v>0</v>
      </c>
      <c r="AR313" s="26" t="s">
        <v>140</v>
      </c>
      <c r="AT313" s="26" t="s">
        <v>135</v>
      </c>
      <c r="AU313" s="26" t="s">
        <v>79</v>
      </c>
      <c r="AY313" s="26" t="s">
        <v>133</v>
      </c>
      <c r="BE313" s="221">
        <f>IF(N313="základní",J313,0)</f>
        <v>0</v>
      </c>
      <c r="BF313" s="221">
        <f>IF(N313="snížená",J313,0)</f>
        <v>0</v>
      </c>
      <c r="BG313" s="221">
        <f>IF(N313="zákl. přenesená",J313,0)</f>
        <v>0</v>
      </c>
      <c r="BH313" s="221">
        <f>IF(N313="sníž. přenesená",J313,0)</f>
        <v>0</v>
      </c>
      <c r="BI313" s="221">
        <f>IF(N313="nulová",J313,0)</f>
        <v>0</v>
      </c>
      <c r="BJ313" s="26" t="s">
        <v>77</v>
      </c>
      <c r="BK313" s="221">
        <f>ROUND(I313*H313,2)</f>
        <v>0</v>
      </c>
      <c r="BL313" s="26" t="s">
        <v>140</v>
      </c>
      <c r="BM313" s="26" t="s">
        <v>368</v>
      </c>
    </row>
    <row r="314" s="1" customFormat="1">
      <c r="B314" s="48"/>
      <c r="D314" s="222" t="s">
        <v>142</v>
      </c>
      <c r="F314" s="223" t="s">
        <v>369</v>
      </c>
      <c r="I314" s="183"/>
      <c r="L314" s="48"/>
      <c r="M314" s="224"/>
      <c r="N314" s="49"/>
      <c r="O314" s="49"/>
      <c r="P314" s="49"/>
      <c r="Q314" s="49"/>
      <c r="R314" s="49"/>
      <c r="S314" s="49"/>
      <c r="T314" s="87"/>
      <c r="AT314" s="26" t="s">
        <v>142</v>
      </c>
      <c r="AU314" s="26" t="s">
        <v>79</v>
      </c>
    </row>
    <row r="315" s="1" customFormat="1">
      <c r="B315" s="48"/>
      <c r="D315" s="222" t="s">
        <v>144</v>
      </c>
      <c r="F315" s="225" t="s">
        <v>194</v>
      </c>
      <c r="I315" s="183"/>
      <c r="L315" s="48"/>
      <c r="M315" s="224"/>
      <c r="N315" s="49"/>
      <c r="O315" s="49"/>
      <c r="P315" s="49"/>
      <c r="Q315" s="49"/>
      <c r="R315" s="49"/>
      <c r="S315" s="49"/>
      <c r="T315" s="87"/>
      <c r="AT315" s="26" t="s">
        <v>144</v>
      </c>
      <c r="AU315" s="26" t="s">
        <v>79</v>
      </c>
    </row>
    <row r="316" s="13" customFormat="1">
      <c r="B316" s="233"/>
      <c r="D316" s="222" t="s">
        <v>146</v>
      </c>
      <c r="E316" s="234" t="s">
        <v>5</v>
      </c>
      <c r="F316" s="235" t="s">
        <v>370</v>
      </c>
      <c r="H316" s="236">
        <v>826.59699999999998</v>
      </c>
      <c r="I316" s="237"/>
      <c r="L316" s="233"/>
      <c r="M316" s="238"/>
      <c r="N316" s="239"/>
      <c r="O316" s="239"/>
      <c r="P316" s="239"/>
      <c r="Q316" s="239"/>
      <c r="R316" s="239"/>
      <c r="S316" s="239"/>
      <c r="T316" s="240"/>
      <c r="AT316" s="234" t="s">
        <v>146</v>
      </c>
      <c r="AU316" s="234" t="s">
        <v>79</v>
      </c>
      <c r="AV316" s="13" t="s">
        <v>79</v>
      </c>
      <c r="AW316" s="13" t="s">
        <v>35</v>
      </c>
      <c r="AX316" s="13" t="s">
        <v>77</v>
      </c>
      <c r="AY316" s="234" t="s">
        <v>133</v>
      </c>
    </row>
    <row r="317" s="1" customFormat="1" ht="16.5" customHeight="1">
      <c r="B317" s="209"/>
      <c r="C317" s="210" t="s">
        <v>371</v>
      </c>
      <c r="D317" s="210" t="s">
        <v>135</v>
      </c>
      <c r="E317" s="211" t="s">
        <v>372</v>
      </c>
      <c r="F317" s="212" t="s">
        <v>373</v>
      </c>
      <c r="G317" s="213" t="s">
        <v>138</v>
      </c>
      <c r="H317" s="214">
        <v>147.76599999999999</v>
      </c>
      <c r="I317" s="215"/>
      <c r="J317" s="216">
        <f>ROUND(I317*H317,2)</f>
        <v>0</v>
      </c>
      <c r="K317" s="212" t="s">
        <v>139</v>
      </c>
      <c r="L317" s="48"/>
      <c r="M317" s="217" t="s">
        <v>5</v>
      </c>
      <c r="N317" s="218" t="s">
        <v>42</v>
      </c>
      <c r="O317" s="49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AR317" s="26" t="s">
        <v>140</v>
      </c>
      <c r="AT317" s="26" t="s">
        <v>135</v>
      </c>
      <c r="AU317" s="26" t="s">
        <v>79</v>
      </c>
      <c r="AY317" s="26" t="s">
        <v>133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26" t="s">
        <v>77</v>
      </c>
      <c r="BK317" s="221">
        <f>ROUND(I317*H317,2)</f>
        <v>0</v>
      </c>
      <c r="BL317" s="26" t="s">
        <v>140</v>
      </c>
      <c r="BM317" s="26" t="s">
        <v>374</v>
      </c>
    </row>
    <row r="318" s="1" customFormat="1">
      <c r="B318" s="48"/>
      <c r="D318" s="222" t="s">
        <v>142</v>
      </c>
      <c r="F318" s="223" t="s">
        <v>375</v>
      </c>
      <c r="I318" s="183"/>
      <c r="L318" s="48"/>
      <c r="M318" s="224"/>
      <c r="N318" s="49"/>
      <c r="O318" s="49"/>
      <c r="P318" s="49"/>
      <c r="Q318" s="49"/>
      <c r="R318" s="49"/>
      <c r="S318" s="49"/>
      <c r="T318" s="87"/>
      <c r="AT318" s="26" t="s">
        <v>142</v>
      </c>
      <c r="AU318" s="26" t="s">
        <v>79</v>
      </c>
    </row>
    <row r="319" s="12" customFormat="1">
      <c r="B319" s="226"/>
      <c r="D319" s="222" t="s">
        <v>146</v>
      </c>
      <c r="E319" s="227" t="s">
        <v>5</v>
      </c>
      <c r="F319" s="228" t="s">
        <v>376</v>
      </c>
      <c r="H319" s="227" t="s">
        <v>5</v>
      </c>
      <c r="I319" s="229"/>
      <c r="L319" s="226"/>
      <c r="M319" s="230"/>
      <c r="N319" s="231"/>
      <c r="O319" s="231"/>
      <c r="P319" s="231"/>
      <c r="Q319" s="231"/>
      <c r="R319" s="231"/>
      <c r="S319" s="231"/>
      <c r="T319" s="232"/>
      <c r="AT319" s="227" t="s">
        <v>146</v>
      </c>
      <c r="AU319" s="227" t="s">
        <v>79</v>
      </c>
      <c r="AV319" s="12" t="s">
        <v>77</v>
      </c>
      <c r="AW319" s="12" t="s">
        <v>35</v>
      </c>
      <c r="AX319" s="12" t="s">
        <v>71</v>
      </c>
      <c r="AY319" s="227" t="s">
        <v>133</v>
      </c>
    </row>
    <row r="320" s="13" customFormat="1">
      <c r="B320" s="233"/>
      <c r="D320" s="222" t="s">
        <v>146</v>
      </c>
      <c r="E320" s="234" t="s">
        <v>5</v>
      </c>
      <c r="F320" s="235" t="s">
        <v>377</v>
      </c>
      <c r="H320" s="236">
        <v>31.649999999999999</v>
      </c>
      <c r="I320" s="237"/>
      <c r="L320" s="233"/>
      <c r="M320" s="238"/>
      <c r="N320" s="239"/>
      <c r="O320" s="239"/>
      <c r="P320" s="239"/>
      <c r="Q320" s="239"/>
      <c r="R320" s="239"/>
      <c r="S320" s="239"/>
      <c r="T320" s="240"/>
      <c r="AT320" s="234" t="s">
        <v>146</v>
      </c>
      <c r="AU320" s="234" t="s">
        <v>79</v>
      </c>
      <c r="AV320" s="13" t="s">
        <v>79</v>
      </c>
      <c r="AW320" s="13" t="s">
        <v>35</v>
      </c>
      <c r="AX320" s="13" t="s">
        <v>71</v>
      </c>
      <c r="AY320" s="234" t="s">
        <v>133</v>
      </c>
    </row>
    <row r="321" s="13" customFormat="1">
      <c r="B321" s="233"/>
      <c r="D321" s="222" t="s">
        <v>146</v>
      </c>
      <c r="E321" s="234" t="s">
        <v>5</v>
      </c>
      <c r="F321" s="235" t="s">
        <v>378</v>
      </c>
      <c r="H321" s="236">
        <v>5.8929999999999998</v>
      </c>
      <c r="I321" s="237"/>
      <c r="L321" s="233"/>
      <c r="M321" s="238"/>
      <c r="N321" s="239"/>
      <c r="O321" s="239"/>
      <c r="P321" s="239"/>
      <c r="Q321" s="239"/>
      <c r="R321" s="239"/>
      <c r="S321" s="239"/>
      <c r="T321" s="240"/>
      <c r="AT321" s="234" t="s">
        <v>146</v>
      </c>
      <c r="AU321" s="234" t="s">
        <v>79</v>
      </c>
      <c r="AV321" s="13" t="s">
        <v>79</v>
      </c>
      <c r="AW321" s="13" t="s">
        <v>35</v>
      </c>
      <c r="AX321" s="13" t="s">
        <v>71</v>
      </c>
      <c r="AY321" s="234" t="s">
        <v>133</v>
      </c>
    </row>
    <row r="322" s="13" customFormat="1">
      <c r="B322" s="233"/>
      <c r="D322" s="222" t="s">
        <v>146</v>
      </c>
      <c r="E322" s="234" t="s">
        <v>5</v>
      </c>
      <c r="F322" s="235" t="s">
        <v>379</v>
      </c>
      <c r="H322" s="236">
        <v>28.855</v>
      </c>
      <c r="I322" s="237"/>
      <c r="L322" s="233"/>
      <c r="M322" s="238"/>
      <c r="N322" s="239"/>
      <c r="O322" s="239"/>
      <c r="P322" s="239"/>
      <c r="Q322" s="239"/>
      <c r="R322" s="239"/>
      <c r="S322" s="239"/>
      <c r="T322" s="240"/>
      <c r="AT322" s="234" t="s">
        <v>146</v>
      </c>
      <c r="AU322" s="234" t="s">
        <v>79</v>
      </c>
      <c r="AV322" s="13" t="s">
        <v>79</v>
      </c>
      <c r="AW322" s="13" t="s">
        <v>35</v>
      </c>
      <c r="AX322" s="13" t="s">
        <v>71</v>
      </c>
      <c r="AY322" s="234" t="s">
        <v>133</v>
      </c>
    </row>
    <row r="323" s="13" customFormat="1">
      <c r="B323" s="233"/>
      <c r="D323" s="222" t="s">
        <v>146</v>
      </c>
      <c r="E323" s="234" t="s">
        <v>5</v>
      </c>
      <c r="F323" s="235" t="s">
        <v>380</v>
      </c>
      <c r="H323" s="236">
        <v>11.872999999999999</v>
      </c>
      <c r="I323" s="237"/>
      <c r="L323" s="233"/>
      <c r="M323" s="238"/>
      <c r="N323" s="239"/>
      <c r="O323" s="239"/>
      <c r="P323" s="239"/>
      <c r="Q323" s="239"/>
      <c r="R323" s="239"/>
      <c r="S323" s="239"/>
      <c r="T323" s="240"/>
      <c r="AT323" s="234" t="s">
        <v>146</v>
      </c>
      <c r="AU323" s="234" t="s">
        <v>79</v>
      </c>
      <c r="AV323" s="13" t="s">
        <v>79</v>
      </c>
      <c r="AW323" s="13" t="s">
        <v>35</v>
      </c>
      <c r="AX323" s="13" t="s">
        <v>71</v>
      </c>
      <c r="AY323" s="234" t="s">
        <v>133</v>
      </c>
    </row>
    <row r="324" s="13" customFormat="1">
      <c r="B324" s="233"/>
      <c r="D324" s="222" t="s">
        <v>146</v>
      </c>
      <c r="E324" s="234" t="s">
        <v>5</v>
      </c>
      <c r="F324" s="235" t="s">
        <v>381</v>
      </c>
      <c r="H324" s="236">
        <v>16.960000000000001</v>
      </c>
      <c r="I324" s="237"/>
      <c r="L324" s="233"/>
      <c r="M324" s="238"/>
      <c r="N324" s="239"/>
      <c r="O324" s="239"/>
      <c r="P324" s="239"/>
      <c r="Q324" s="239"/>
      <c r="R324" s="239"/>
      <c r="S324" s="239"/>
      <c r="T324" s="240"/>
      <c r="AT324" s="234" t="s">
        <v>146</v>
      </c>
      <c r="AU324" s="234" t="s">
        <v>79</v>
      </c>
      <c r="AV324" s="13" t="s">
        <v>79</v>
      </c>
      <c r="AW324" s="13" t="s">
        <v>35</v>
      </c>
      <c r="AX324" s="13" t="s">
        <v>71</v>
      </c>
      <c r="AY324" s="234" t="s">
        <v>133</v>
      </c>
    </row>
    <row r="325" s="13" customFormat="1">
      <c r="B325" s="233"/>
      <c r="D325" s="222" t="s">
        <v>146</v>
      </c>
      <c r="E325" s="234" t="s">
        <v>5</v>
      </c>
      <c r="F325" s="235" t="s">
        <v>382</v>
      </c>
      <c r="H325" s="236">
        <v>31.055</v>
      </c>
      <c r="I325" s="237"/>
      <c r="L325" s="233"/>
      <c r="M325" s="238"/>
      <c r="N325" s="239"/>
      <c r="O325" s="239"/>
      <c r="P325" s="239"/>
      <c r="Q325" s="239"/>
      <c r="R325" s="239"/>
      <c r="S325" s="239"/>
      <c r="T325" s="240"/>
      <c r="AT325" s="234" t="s">
        <v>146</v>
      </c>
      <c r="AU325" s="234" t="s">
        <v>79</v>
      </c>
      <c r="AV325" s="13" t="s">
        <v>79</v>
      </c>
      <c r="AW325" s="13" t="s">
        <v>35</v>
      </c>
      <c r="AX325" s="13" t="s">
        <v>71</v>
      </c>
      <c r="AY325" s="234" t="s">
        <v>133</v>
      </c>
    </row>
    <row r="326" s="12" customFormat="1">
      <c r="B326" s="226"/>
      <c r="D326" s="222" t="s">
        <v>146</v>
      </c>
      <c r="E326" s="227" t="s">
        <v>5</v>
      </c>
      <c r="F326" s="228" t="s">
        <v>383</v>
      </c>
      <c r="H326" s="227" t="s">
        <v>5</v>
      </c>
      <c r="I326" s="229"/>
      <c r="L326" s="226"/>
      <c r="M326" s="230"/>
      <c r="N326" s="231"/>
      <c r="O326" s="231"/>
      <c r="P326" s="231"/>
      <c r="Q326" s="231"/>
      <c r="R326" s="231"/>
      <c r="S326" s="231"/>
      <c r="T326" s="232"/>
      <c r="AT326" s="227" t="s">
        <v>146</v>
      </c>
      <c r="AU326" s="227" t="s">
        <v>79</v>
      </c>
      <c r="AV326" s="12" t="s">
        <v>77</v>
      </c>
      <c r="AW326" s="12" t="s">
        <v>35</v>
      </c>
      <c r="AX326" s="12" t="s">
        <v>71</v>
      </c>
      <c r="AY326" s="227" t="s">
        <v>133</v>
      </c>
    </row>
    <row r="327" s="13" customFormat="1">
      <c r="B327" s="233"/>
      <c r="D327" s="222" t="s">
        <v>146</v>
      </c>
      <c r="E327" s="234" t="s">
        <v>5</v>
      </c>
      <c r="F327" s="235" t="s">
        <v>384</v>
      </c>
      <c r="H327" s="236">
        <v>7.2000000000000002</v>
      </c>
      <c r="I327" s="237"/>
      <c r="L327" s="233"/>
      <c r="M327" s="238"/>
      <c r="N327" s="239"/>
      <c r="O327" s="239"/>
      <c r="P327" s="239"/>
      <c r="Q327" s="239"/>
      <c r="R327" s="239"/>
      <c r="S327" s="239"/>
      <c r="T327" s="240"/>
      <c r="AT327" s="234" t="s">
        <v>146</v>
      </c>
      <c r="AU327" s="234" t="s">
        <v>79</v>
      </c>
      <c r="AV327" s="13" t="s">
        <v>79</v>
      </c>
      <c r="AW327" s="13" t="s">
        <v>35</v>
      </c>
      <c r="AX327" s="13" t="s">
        <v>71</v>
      </c>
      <c r="AY327" s="234" t="s">
        <v>133</v>
      </c>
    </row>
    <row r="328" s="13" customFormat="1">
      <c r="B328" s="233"/>
      <c r="D328" s="222" t="s">
        <v>146</v>
      </c>
      <c r="E328" s="234" t="s">
        <v>5</v>
      </c>
      <c r="F328" s="235" t="s">
        <v>385</v>
      </c>
      <c r="H328" s="236">
        <v>14.279999999999999</v>
      </c>
      <c r="I328" s="237"/>
      <c r="L328" s="233"/>
      <c r="M328" s="238"/>
      <c r="N328" s="239"/>
      <c r="O328" s="239"/>
      <c r="P328" s="239"/>
      <c r="Q328" s="239"/>
      <c r="R328" s="239"/>
      <c r="S328" s="239"/>
      <c r="T328" s="240"/>
      <c r="AT328" s="234" t="s">
        <v>146</v>
      </c>
      <c r="AU328" s="234" t="s">
        <v>79</v>
      </c>
      <c r="AV328" s="13" t="s">
        <v>79</v>
      </c>
      <c r="AW328" s="13" t="s">
        <v>35</v>
      </c>
      <c r="AX328" s="13" t="s">
        <v>71</v>
      </c>
      <c r="AY328" s="234" t="s">
        <v>133</v>
      </c>
    </row>
    <row r="329" s="14" customFormat="1">
      <c r="B329" s="241"/>
      <c r="D329" s="222" t="s">
        <v>146</v>
      </c>
      <c r="E329" s="242" t="s">
        <v>5</v>
      </c>
      <c r="F329" s="243" t="s">
        <v>150</v>
      </c>
      <c r="H329" s="244">
        <v>147.76599999999999</v>
      </c>
      <c r="I329" s="245"/>
      <c r="L329" s="241"/>
      <c r="M329" s="246"/>
      <c r="N329" s="247"/>
      <c r="O329" s="247"/>
      <c r="P329" s="247"/>
      <c r="Q329" s="247"/>
      <c r="R329" s="247"/>
      <c r="S329" s="247"/>
      <c r="T329" s="248"/>
      <c r="AT329" s="242" t="s">
        <v>146</v>
      </c>
      <c r="AU329" s="242" t="s">
        <v>79</v>
      </c>
      <c r="AV329" s="14" t="s">
        <v>140</v>
      </c>
      <c r="AW329" s="14" t="s">
        <v>35</v>
      </c>
      <c r="AX329" s="14" t="s">
        <v>77</v>
      </c>
      <c r="AY329" s="242" t="s">
        <v>133</v>
      </c>
    </row>
    <row r="330" s="1" customFormat="1" ht="16.5" customHeight="1">
      <c r="B330" s="209"/>
      <c r="C330" s="210" t="s">
        <v>386</v>
      </c>
      <c r="D330" s="210" t="s">
        <v>135</v>
      </c>
      <c r="E330" s="211" t="s">
        <v>387</v>
      </c>
      <c r="F330" s="212" t="s">
        <v>388</v>
      </c>
      <c r="G330" s="213" t="s">
        <v>138</v>
      </c>
      <c r="H330" s="214">
        <v>932.57299999999998</v>
      </c>
      <c r="I330" s="215"/>
      <c r="J330" s="216">
        <f>ROUND(I330*H330,2)</f>
        <v>0</v>
      </c>
      <c r="K330" s="212" t="s">
        <v>139</v>
      </c>
      <c r="L330" s="48"/>
      <c r="M330" s="217" t="s">
        <v>5</v>
      </c>
      <c r="N330" s="218" t="s">
        <v>42</v>
      </c>
      <c r="O330" s="49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AR330" s="26" t="s">
        <v>140</v>
      </c>
      <c r="AT330" s="26" t="s">
        <v>135</v>
      </c>
      <c r="AU330" s="26" t="s">
        <v>79</v>
      </c>
      <c r="AY330" s="26" t="s">
        <v>133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26" t="s">
        <v>77</v>
      </c>
      <c r="BK330" s="221">
        <f>ROUND(I330*H330,2)</f>
        <v>0</v>
      </c>
      <c r="BL330" s="26" t="s">
        <v>140</v>
      </c>
      <c r="BM330" s="26" t="s">
        <v>389</v>
      </c>
    </row>
    <row r="331" s="1" customFormat="1">
      <c r="B331" s="48"/>
      <c r="D331" s="222" t="s">
        <v>142</v>
      </c>
      <c r="F331" s="223" t="s">
        <v>390</v>
      </c>
      <c r="I331" s="183"/>
      <c r="L331" s="48"/>
      <c r="M331" s="224"/>
      <c r="N331" s="49"/>
      <c r="O331" s="49"/>
      <c r="P331" s="49"/>
      <c r="Q331" s="49"/>
      <c r="R331" s="49"/>
      <c r="S331" s="49"/>
      <c r="T331" s="87"/>
      <c r="AT331" s="26" t="s">
        <v>142</v>
      </c>
      <c r="AU331" s="26" t="s">
        <v>79</v>
      </c>
    </row>
    <row r="332" s="1" customFormat="1">
      <c r="B332" s="48"/>
      <c r="D332" s="222" t="s">
        <v>144</v>
      </c>
      <c r="F332" s="225" t="s">
        <v>145</v>
      </c>
      <c r="I332" s="183"/>
      <c r="L332" s="48"/>
      <c r="M332" s="224"/>
      <c r="N332" s="49"/>
      <c r="O332" s="49"/>
      <c r="P332" s="49"/>
      <c r="Q332" s="49"/>
      <c r="R332" s="49"/>
      <c r="S332" s="49"/>
      <c r="T332" s="87"/>
      <c r="AT332" s="26" t="s">
        <v>144</v>
      </c>
      <c r="AU332" s="26" t="s">
        <v>79</v>
      </c>
    </row>
    <row r="333" s="12" customFormat="1">
      <c r="B333" s="226"/>
      <c r="D333" s="222" t="s">
        <v>146</v>
      </c>
      <c r="E333" s="227" t="s">
        <v>5</v>
      </c>
      <c r="F333" s="228" t="s">
        <v>347</v>
      </c>
      <c r="H333" s="227" t="s">
        <v>5</v>
      </c>
      <c r="I333" s="229"/>
      <c r="L333" s="226"/>
      <c r="M333" s="230"/>
      <c r="N333" s="231"/>
      <c r="O333" s="231"/>
      <c r="P333" s="231"/>
      <c r="Q333" s="231"/>
      <c r="R333" s="231"/>
      <c r="S333" s="231"/>
      <c r="T333" s="232"/>
      <c r="AT333" s="227" t="s">
        <v>146</v>
      </c>
      <c r="AU333" s="227" t="s">
        <v>79</v>
      </c>
      <c r="AV333" s="12" t="s">
        <v>77</v>
      </c>
      <c r="AW333" s="12" t="s">
        <v>35</v>
      </c>
      <c r="AX333" s="12" t="s">
        <v>71</v>
      </c>
      <c r="AY333" s="227" t="s">
        <v>133</v>
      </c>
    </row>
    <row r="334" s="13" customFormat="1">
      <c r="B334" s="233"/>
      <c r="D334" s="222" t="s">
        <v>146</v>
      </c>
      <c r="E334" s="234" t="s">
        <v>5</v>
      </c>
      <c r="F334" s="235" t="s">
        <v>268</v>
      </c>
      <c r="H334" s="236">
        <v>60.110999999999997</v>
      </c>
      <c r="I334" s="237"/>
      <c r="L334" s="233"/>
      <c r="M334" s="238"/>
      <c r="N334" s="239"/>
      <c r="O334" s="239"/>
      <c r="P334" s="239"/>
      <c r="Q334" s="239"/>
      <c r="R334" s="239"/>
      <c r="S334" s="239"/>
      <c r="T334" s="240"/>
      <c r="AT334" s="234" t="s">
        <v>146</v>
      </c>
      <c r="AU334" s="234" t="s">
        <v>79</v>
      </c>
      <c r="AV334" s="13" t="s">
        <v>79</v>
      </c>
      <c r="AW334" s="13" t="s">
        <v>35</v>
      </c>
      <c r="AX334" s="13" t="s">
        <v>71</v>
      </c>
      <c r="AY334" s="234" t="s">
        <v>133</v>
      </c>
    </row>
    <row r="335" s="12" customFormat="1">
      <c r="B335" s="226"/>
      <c r="D335" s="222" t="s">
        <v>146</v>
      </c>
      <c r="E335" s="227" t="s">
        <v>5</v>
      </c>
      <c r="F335" s="228" t="s">
        <v>391</v>
      </c>
      <c r="H335" s="227" t="s">
        <v>5</v>
      </c>
      <c r="I335" s="229"/>
      <c r="L335" s="226"/>
      <c r="M335" s="230"/>
      <c r="N335" s="231"/>
      <c r="O335" s="231"/>
      <c r="P335" s="231"/>
      <c r="Q335" s="231"/>
      <c r="R335" s="231"/>
      <c r="S335" s="231"/>
      <c r="T335" s="232"/>
      <c r="AT335" s="227" t="s">
        <v>146</v>
      </c>
      <c r="AU335" s="227" t="s">
        <v>79</v>
      </c>
      <c r="AV335" s="12" t="s">
        <v>77</v>
      </c>
      <c r="AW335" s="12" t="s">
        <v>35</v>
      </c>
      <c r="AX335" s="12" t="s">
        <v>71</v>
      </c>
      <c r="AY335" s="227" t="s">
        <v>133</v>
      </c>
    </row>
    <row r="336" s="13" customFormat="1">
      <c r="B336" s="233"/>
      <c r="D336" s="222" t="s">
        <v>146</v>
      </c>
      <c r="E336" s="234" t="s">
        <v>5</v>
      </c>
      <c r="F336" s="235" t="s">
        <v>342</v>
      </c>
      <c r="H336" s="236">
        <v>33.615000000000002</v>
      </c>
      <c r="I336" s="237"/>
      <c r="L336" s="233"/>
      <c r="M336" s="238"/>
      <c r="N336" s="239"/>
      <c r="O336" s="239"/>
      <c r="P336" s="239"/>
      <c r="Q336" s="239"/>
      <c r="R336" s="239"/>
      <c r="S336" s="239"/>
      <c r="T336" s="240"/>
      <c r="AT336" s="234" t="s">
        <v>146</v>
      </c>
      <c r="AU336" s="234" t="s">
        <v>79</v>
      </c>
      <c r="AV336" s="13" t="s">
        <v>79</v>
      </c>
      <c r="AW336" s="13" t="s">
        <v>35</v>
      </c>
      <c r="AX336" s="13" t="s">
        <v>71</v>
      </c>
      <c r="AY336" s="234" t="s">
        <v>133</v>
      </c>
    </row>
    <row r="337" s="12" customFormat="1">
      <c r="B337" s="226"/>
      <c r="D337" s="222" t="s">
        <v>146</v>
      </c>
      <c r="E337" s="227" t="s">
        <v>5</v>
      </c>
      <c r="F337" s="228" t="s">
        <v>343</v>
      </c>
      <c r="H337" s="227" t="s">
        <v>5</v>
      </c>
      <c r="I337" s="229"/>
      <c r="L337" s="226"/>
      <c r="M337" s="230"/>
      <c r="N337" s="231"/>
      <c r="O337" s="231"/>
      <c r="P337" s="231"/>
      <c r="Q337" s="231"/>
      <c r="R337" s="231"/>
      <c r="S337" s="231"/>
      <c r="T337" s="232"/>
      <c r="AT337" s="227" t="s">
        <v>146</v>
      </c>
      <c r="AU337" s="227" t="s">
        <v>79</v>
      </c>
      <c r="AV337" s="12" t="s">
        <v>77</v>
      </c>
      <c r="AW337" s="12" t="s">
        <v>35</v>
      </c>
      <c r="AX337" s="12" t="s">
        <v>71</v>
      </c>
      <c r="AY337" s="227" t="s">
        <v>133</v>
      </c>
    </row>
    <row r="338" s="13" customFormat="1">
      <c r="B338" s="233"/>
      <c r="D338" s="222" t="s">
        <v>146</v>
      </c>
      <c r="E338" s="234" t="s">
        <v>5</v>
      </c>
      <c r="F338" s="235" t="s">
        <v>344</v>
      </c>
      <c r="H338" s="236">
        <v>12.25</v>
      </c>
      <c r="I338" s="237"/>
      <c r="L338" s="233"/>
      <c r="M338" s="238"/>
      <c r="N338" s="239"/>
      <c r="O338" s="239"/>
      <c r="P338" s="239"/>
      <c r="Q338" s="239"/>
      <c r="R338" s="239"/>
      <c r="S338" s="239"/>
      <c r="T338" s="240"/>
      <c r="AT338" s="234" t="s">
        <v>146</v>
      </c>
      <c r="AU338" s="234" t="s">
        <v>79</v>
      </c>
      <c r="AV338" s="13" t="s">
        <v>79</v>
      </c>
      <c r="AW338" s="13" t="s">
        <v>35</v>
      </c>
      <c r="AX338" s="13" t="s">
        <v>71</v>
      </c>
      <c r="AY338" s="234" t="s">
        <v>133</v>
      </c>
    </row>
    <row r="339" s="12" customFormat="1">
      <c r="B339" s="226"/>
      <c r="D339" s="222" t="s">
        <v>146</v>
      </c>
      <c r="E339" s="227" t="s">
        <v>5</v>
      </c>
      <c r="F339" s="228" t="s">
        <v>345</v>
      </c>
      <c r="H339" s="227" t="s">
        <v>5</v>
      </c>
      <c r="I339" s="229"/>
      <c r="L339" s="226"/>
      <c r="M339" s="230"/>
      <c r="N339" s="231"/>
      <c r="O339" s="231"/>
      <c r="P339" s="231"/>
      <c r="Q339" s="231"/>
      <c r="R339" s="231"/>
      <c r="S339" s="231"/>
      <c r="T339" s="232"/>
      <c r="AT339" s="227" t="s">
        <v>146</v>
      </c>
      <c r="AU339" s="227" t="s">
        <v>79</v>
      </c>
      <c r="AV339" s="12" t="s">
        <v>77</v>
      </c>
      <c r="AW339" s="12" t="s">
        <v>35</v>
      </c>
      <c r="AX339" s="12" t="s">
        <v>71</v>
      </c>
      <c r="AY339" s="227" t="s">
        <v>133</v>
      </c>
    </row>
    <row r="340" s="13" customFormat="1">
      <c r="B340" s="233"/>
      <c r="D340" s="222" t="s">
        <v>146</v>
      </c>
      <c r="E340" s="234" t="s">
        <v>5</v>
      </c>
      <c r="F340" s="235" t="s">
        <v>392</v>
      </c>
      <c r="H340" s="236">
        <v>826.59699999999998</v>
      </c>
      <c r="I340" s="237"/>
      <c r="L340" s="233"/>
      <c r="M340" s="238"/>
      <c r="N340" s="239"/>
      <c r="O340" s="239"/>
      <c r="P340" s="239"/>
      <c r="Q340" s="239"/>
      <c r="R340" s="239"/>
      <c r="S340" s="239"/>
      <c r="T340" s="240"/>
      <c r="AT340" s="234" t="s">
        <v>146</v>
      </c>
      <c r="AU340" s="234" t="s">
        <v>79</v>
      </c>
      <c r="AV340" s="13" t="s">
        <v>79</v>
      </c>
      <c r="AW340" s="13" t="s">
        <v>35</v>
      </c>
      <c r="AX340" s="13" t="s">
        <v>71</v>
      </c>
      <c r="AY340" s="234" t="s">
        <v>133</v>
      </c>
    </row>
    <row r="341" s="14" customFormat="1">
      <c r="B341" s="241"/>
      <c r="D341" s="222" t="s">
        <v>146</v>
      </c>
      <c r="E341" s="242" t="s">
        <v>5</v>
      </c>
      <c r="F341" s="243" t="s">
        <v>150</v>
      </c>
      <c r="H341" s="244">
        <v>932.57299999999998</v>
      </c>
      <c r="I341" s="245"/>
      <c r="L341" s="241"/>
      <c r="M341" s="246"/>
      <c r="N341" s="247"/>
      <c r="O341" s="247"/>
      <c r="P341" s="247"/>
      <c r="Q341" s="247"/>
      <c r="R341" s="247"/>
      <c r="S341" s="247"/>
      <c r="T341" s="248"/>
      <c r="AT341" s="242" t="s">
        <v>146</v>
      </c>
      <c r="AU341" s="242" t="s">
        <v>79</v>
      </c>
      <c r="AV341" s="14" t="s">
        <v>140</v>
      </c>
      <c r="AW341" s="14" t="s">
        <v>35</v>
      </c>
      <c r="AX341" s="14" t="s">
        <v>77</v>
      </c>
      <c r="AY341" s="242" t="s">
        <v>133</v>
      </c>
    </row>
    <row r="342" s="1" customFormat="1" ht="38.25" customHeight="1">
      <c r="B342" s="209"/>
      <c r="C342" s="210" t="s">
        <v>393</v>
      </c>
      <c r="D342" s="210" t="s">
        <v>135</v>
      </c>
      <c r="E342" s="211" t="s">
        <v>394</v>
      </c>
      <c r="F342" s="212" t="s">
        <v>395</v>
      </c>
      <c r="G342" s="213" t="s">
        <v>138</v>
      </c>
      <c r="H342" s="214">
        <v>3.5</v>
      </c>
      <c r="I342" s="215"/>
      <c r="J342" s="216">
        <f>ROUND(I342*H342,2)</f>
        <v>0</v>
      </c>
      <c r="K342" s="212" t="s">
        <v>139</v>
      </c>
      <c r="L342" s="48"/>
      <c r="M342" s="217" t="s">
        <v>5</v>
      </c>
      <c r="N342" s="218" t="s">
        <v>42</v>
      </c>
      <c r="O342" s="49"/>
      <c r="P342" s="219">
        <f>O342*H342</f>
        <v>0</v>
      </c>
      <c r="Q342" s="219">
        <v>2.2563399999999998</v>
      </c>
      <c r="R342" s="219">
        <f>Q342*H342</f>
        <v>7.8971899999999993</v>
      </c>
      <c r="S342" s="219">
        <v>0</v>
      </c>
      <c r="T342" s="220">
        <f>S342*H342</f>
        <v>0</v>
      </c>
      <c r="AR342" s="26" t="s">
        <v>140</v>
      </c>
      <c r="AT342" s="26" t="s">
        <v>135</v>
      </c>
      <c r="AU342" s="26" t="s">
        <v>79</v>
      </c>
      <c r="AY342" s="26" t="s">
        <v>133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6" t="s">
        <v>77</v>
      </c>
      <c r="BK342" s="221">
        <f>ROUND(I342*H342,2)</f>
        <v>0</v>
      </c>
      <c r="BL342" s="26" t="s">
        <v>140</v>
      </c>
      <c r="BM342" s="26" t="s">
        <v>396</v>
      </c>
    </row>
    <row r="343" s="1" customFormat="1">
      <c r="B343" s="48"/>
      <c r="D343" s="222" t="s">
        <v>142</v>
      </c>
      <c r="F343" s="223" t="s">
        <v>397</v>
      </c>
      <c r="I343" s="183"/>
      <c r="L343" s="48"/>
      <c r="M343" s="224"/>
      <c r="N343" s="49"/>
      <c r="O343" s="49"/>
      <c r="P343" s="49"/>
      <c r="Q343" s="49"/>
      <c r="R343" s="49"/>
      <c r="S343" s="49"/>
      <c r="T343" s="87"/>
      <c r="AT343" s="26" t="s">
        <v>142</v>
      </c>
      <c r="AU343" s="26" t="s">
        <v>79</v>
      </c>
    </row>
    <row r="344" s="1" customFormat="1">
      <c r="B344" s="48"/>
      <c r="D344" s="222" t="s">
        <v>144</v>
      </c>
      <c r="F344" s="225" t="s">
        <v>145</v>
      </c>
      <c r="I344" s="183"/>
      <c r="L344" s="48"/>
      <c r="M344" s="224"/>
      <c r="N344" s="49"/>
      <c r="O344" s="49"/>
      <c r="P344" s="49"/>
      <c r="Q344" s="49"/>
      <c r="R344" s="49"/>
      <c r="S344" s="49"/>
      <c r="T344" s="87"/>
      <c r="AT344" s="26" t="s">
        <v>144</v>
      </c>
      <c r="AU344" s="26" t="s">
        <v>79</v>
      </c>
    </row>
    <row r="345" s="12" customFormat="1">
      <c r="B345" s="226"/>
      <c r="D345" s="222" t="s">
        <v>146</v>
      </c>
      <c r="E345" s="227" t="s">
        <v>5</v>
      </c>
      <c r="F345" s="228" t="s">
        <v>398</v>
      </c>
      <c r="H345" s="227" t="s">
        <v>5</v>
      </c>
      <c r="I345" s="229"/>
      <c r="L345" s="226"/>
      <c r="M345" s="230"/>
      <c r="N345" s="231"/>
      <c r="O345" s="231"/>
      <c r="P345" s="231"/>
      <c r="Q345" s="231"/>
      <c r="R345" s="231"/>
      <c r="S345" s="231"/>
      <c r="T345" s="232"/>
      <c r="AT345" s="227" t="s">
        <v>146</v>
      </c>
      <c r="AU345" s="227" t="s">
        <v>79</v>
      </c>
      <c r="AV345" s="12" t="s">
        <v>77</v>
      </c>
      <c r="AW345" s="12" t="s">
        <v>35</v>
      </c>
      <c r="AX345" s="12" t="s">
        <v>71</v>
      </c>
      <c r="AY345" s="227" t="s">
        <v>133</v>
      </c>
    </row>
    <row r="346" s="13" customFormat="1">
      <c r="B346" s="233"/>
      <c r="D346" s="222" t="s">
        <v>146</v>
      </c>
      <c r="E346" s="234" t="s">
        <v>5</v>
      </c>
      <c r="F346" s="235" t="s">
        <v>399</v>
      </c>
      <c r="H346" s="236">
        <v>3.5</v>
      </c>
      <c r="I346" s="237"/>
      <c r="L346" s="233"/>
      <c r="M346" s="238"/>
      <c r="N346" s="239"/>
      <c r="O346" s="239"/>
      <c r="P346" s="239"/>
      <c r="Q346" s="239"/>
      <c r="R346" s="239"/>
      <c r="S346" s="239"/>
      <c r="T346" s="240"/>
      <c r="AT346" s="234" t="s">
        <v>146</v>
      </c>
      <c r="AU346" s="234" t="s">
        <v>79</v>
      </c>
      <c r="AV346" s="13" t="s">
        <v>79</v>
      </c>
      <c r="AW346" s="13" t="s">
        <v>35</v>
      </c>
      <c r="AX346" s="13" t="s">
        <v>77</v>
      </c>
      <c r="AY346" s="234" t="s">
        <v>133</v>
      </c>
    </row>
    <row r="347" s="11" customFormat="1" ht="29.88" customHeight="1">
      <c r="B347" s="196"/>
      <c r="D347" s="197" t="s">
        <v>70</v>
      </c>
      <c r="E347" s="207" t="s">
        <v>203</v>
      </c>
      <c r="F347" s="207" t="s">
        <v>400</v>
      </c>
      <c r="I347" s="199"/>
      <c r="J347" s="208">
        <f>BK347</f>
        <v>0</v>
      </c>
      <c r="L347" s="196"/>
      <c r="M347" s="201"/>
      <c r="N347" s="202"/>
      <c r="O347" s="202"/>
      <c r="P347" s="203">
        <f>SUM(P348:P459)</f>
        <v>0</v>
      </c>
      <c r="Q347" s="202"/>
      <c r="R347" s="203">
        <f>SUM(R348:R459)</f>
        <v>0.069966</v>
      </c>
      <c r="S347" s="202"/>
      <c r="T347" s="204">
        <f>SUM(T348:T459)</f>
        <v>43.817280999999994</v>
      </c>
      <c r="AR347" s="197" t="s">
        <v>77</v>
      </c>
      <c r="AT347" s="205" t="s">
        <v>70</v>
      </c>
      <c r="AU347" s="205" t="s">
        <v>77</v>
      </c>
      <c r="AY347" s="197" t="s">
        <v>133</v>
      </c>
      <c r="BK347" s="206">
        <f>SUM(BK348:BK459)</f>
        <v>0</v>
      </c>
    </row>
    <row r="348" s="1" customFormat="1" ht="16.5" customHeight="1">
      <c r="B348" s="209"/>
      <c r="C348" s="210" t="s">
        <v>401</v>
      </c>
      <c r="D348" s="210" t="s">
        <v>135</v>
      </c>
      <c r="E348" s="211" t="s">
        <v>402</v>
      </c>
      <c r="F348" s="212" t="s">
        <v>403</v>
      </c>
      <c r="G348" s="213" t="s">
        <v>404</v>
      </c>
      <c r="H348" s="214">
        <v>1</v>
      </c>
      <c r="I348" s="215"/>
      <c r="J348" s="216">
        <f>ROUND(I348*H348,2)</f>
        <v>0</v>
      </c>
      <c r="K348" s="212" t="s">
        <v>5</v>
      </c>
      <c r="L348" s="48"/>
      <c r="M348" s="217" t="s">
        <v>5</v>
      </c>
      <c r="N348" s="218" t="s">
        <v>42</v>
      </c>
      <c r="O348" s="49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AR348" s="26" t="s">
        <v>140</v>
      </c>
      <c r="AT348" s="26" t="s">
        <v>135</v>
      </c>
      <c r="AU348" s="26" t="s">
        <v>79</v>
      </c>
      <c r="AY348" s="26" t="s">
        <v>133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26" t="s">
        <v>77</v>
      </c>
      <c r="BK348" s="221">
        <f>ROUND(I348*H348,2)</f>
        <v>0</v>
      </c>
      <c r="BL348" s="26" t="s">
        <v>140</v>
      </c>
      <c r="BM348" s="26" t="s">
        <v>405</v>
      </c>
    </row>
    <row r="349" s="1" customFormat="1">
      <c r="B349" s="48"/>
      <c r="D349" s="222" t="s">
        <v>142</v>
      </c>
      <c r="F349" s="223" t="s">
        <v>403</v>
      </c>
      <c r="I349" s="183"/>
      <c r="L349" s="48"/>
      <c r="M349" s="224"/>
      <c r="N349" s="49"/>
      <c r="O349" s="49"/>
      <c r="P349" s="49"/>
      <c r="Q349" s="49"/>
      <c r="R349" s="49"/>
      <c r="S349" s="49"/>
      <c r="T349" s="87"/>
      <c r="AT349" s="26" t="s">
        <v>142</v>
      </c>
      <c r="AU349" s="26" t="s">
        <v>79</v>
      </c>
    </row>
    <row r="350" s="1" customFormat="1">
      <c r="B350" s="48"/>
      <c r="D350" s="222" t="s">
        <v>144</v>
      </c>
      <c r="F350" s="225" t="s">
        <v>145</v>
      </c>
      <c r="I350" s="183"/>
      <c r="L350" s="48"/>
      <c r="M350" s="224"/>
      <c r="N350" s="49"/>
      <c r="O350" s="49"/>
      <c r="P350" s="49"/>
      <c r="Q350" s="49"/>
      <c r="R350" s="49"/>
      <c r="S350" s="49"/>
      <c r="T350" s="87"/>
      <c r="AT350" s="26" t="s">
        <v>144</v>
      </c>
      <c r="AU350" s="26" t="s">
        <v>79</v>
      </c>
    </row>
    <row r="351" s="13" customFormat="1">
      <c r="B351" s="233"/>
      <c r="D351" s="222" t="s">
        <v>146</v>
      </c>
      <c r="E351" s="234" t="s">
        <v>5</v>
      </c>
      <c r="F351" s="235" t="s">
        <v>77</v>
      </c>
      <c r="H351" s="236">
        <v>1</v>
      </c>
      <c r="I351" s="237"/>
      <c r="L351" s="233"/>
      <c r="M351" s="238"/>
      <c r="N351" s="239"/>
      <c r="O351" s="239"/>
      <c r="P351" s="239"/>
      <c r="Q351" s="239"/>
      <c r="R351" s="239"/>
      <c r="S351" s="239"/>
      <c r="T351" s="240"/>
      <c r="AT351" s="234" t="s">
        <v>146</v>
      </c>
      <c r="AU351" s="234" t="s">
        <v>79</v>
      </c>
      <c r="AV351" s="13" t="s">
        <v>79</v>
      </c>
      <c r="AW351" s="13" t="s">
        <v>35</v>
      </c>
      <c r="AX351" s="13" t="s">
        <v>77</v>
      </c>
      <c r="AY351" s="234" t="s">
        <v>133</v>
      </c>
    </row>
    <row r="352" s="1" customFormat="1" ht="16.5" customHeight="1">
      <c r="B352" s="209"/>
      <c r="C352" s="210" t="s">
        <v>406</v>
      </c>
      <c r="D352" s="210" t="s">
        <v>135</v>
      </c>
      <c r="E352" s="211" t="s">
        <v>407</v>
      </c>
      <c r="F352" s="212" t="s">
        <v>408</v>
      </c>
      <c r="G352" s="213" t="s">
        <v>404</v>
      </c>
      <c r="H352" s="214">
        <v>1</v>
      </c>
      <c r="I352" s="215"/>
      <c r="J352" s="216">
        <f>ROUND(I352*H352,2)</f>
        <v>0</v>
      </c>
      <c r="K352" s="212" t="s">
        <v>5</v>
      </c>
      <c r="L352" s="48"/>
      <c r="M352" s="217" t="s">
        <v>5</v>
      </c>
      <c r="N352" s="218" t="s">
        <v>42</v>
      </c>
      <c r="O352" s="49"/>
      <c r="P352" s="219">
        <f>O352*H352</f>
        <v>0</v>
      </c>
      <c r="Q352" s="219">
        <v>0</v>
      </c>
      <c r="R352" s="219">
        <f>Q352*H352</f>
        <v>0</v>
      </c>
      <c r="S352" s="219">
        <v>0</v>
      </c>
      <c r="T352" s="220">
        <f>S352*H352</f>
        <v>0</v>
      </c>
      <c r="AR352" s="26" t="s">
        <v>140</v>
      </c>
      <c r="AT352" s="26" t="s">
        <v>135</v>
      </c>
      <c r="AU352" s="26" t="s">
        <v>79</v>
      </c>
      <c r="AY352" s="26" t="s">
        <v>133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26" t="s">
        <v>77</v>
      </c>
      <c r="BK352" s="221">
        <f>ROUND(I352*H352,2)</f>
        <v>0</v>
      </c>
      <c r="BL352" s="26" t="s">
        <v>140</v>
      </c>
      <c r="BM352" s="26" t="s">
        <v>409</v>
      </c>
    </row>
    <row r="353" s="1" customFormat="1">
      <c r="B353" s="48"/>
      <c r="D353" s="222" t="s">
        <v>142</v>
      </c>
      <c r="F353" s="223" t="s">
        <v>408</v>
      </c>
      <c r="I353" s="183"/>
      <c r="L353" s="48"/>
      <c r="M353" s="224"/>
      <c r="N353" s="49"/>
      <c r="O353" s="49"/>
      <c r="P353" s="49"/>
      <c r="Q353" s="49"/>
      <c r="R353" s="49"/>
      <c r="S353" s="49"/>
      <c r="T353" s="87"/>
      <c r="AT353" s="26" t="s">
        <v>142</v>
      </c>
      <c r="AU353" s="26" t="s">
        <v>79</v>
      </c>
    </row>
    <row r="354" s="1" customFormat="1">
      <c r="B354" s="48"/>
      <c r="D354" s="222" t="s">
        <v>144</v>
      </c>
      <c r="F354" s="225" t="s">
        <v>145</v>
      </c>
      <c r="I354" s="183"/>
      <c r="L354" s="48"/>
      <c r="M354" s="224"/>
      <c r="N354" s="49"/>
      <c r="O354" s="49"/>
      <c r="P354" s="49"/>
      <c r="Q354" s="49"/>
      <c r="R354" s="49"/>
      <c r="S354" s="49"/>
      <c r="T354" s="87"/>
      <c r="AT354" s="26" t="s">
        <v>144</v>
      </c>
      <c r="AU354" s="26" t="s">
        <v>79</v>
      </c>
    </row>
    <row r="355" s="13" customFormat="1">
      <c r="B355" s="233"/>
      <c r="D355" s="222" t="s">
        <v>146</v>
      </c>
      <c r="E355" s="234" t="s">
        <v>5</v>
      </c>
      <c r="F355" s="235" t="s">
        <v>77</v>
      </c>
      <c r="H355" s="236">
        <v>1</v>
      </c>
      <c r="I355" s="237"/>
      <c r="L355" s="233"/>
      <c r="M355" s="238"/>
      <c r="N355" s="239"/>
      <c r="O355" s="239"/>
      <c r="P355" s="239"/>
      <c r="Q355" s="239"/>
      <c r="R355" s="239"/>
      <c r="S355" s="239"/>
      <c r="T355" s="240"/>
      <c r="AT355" s="234" t="s">
        <v>146</v>
      </c>
      <c r="AU355" s="234" t="s">
        <v>79</v>
      </c>
      <c r="AV355" s="13" t="s">
        <v>79</v>
      </c>
      <c r="AW355" s="13" t="s">
        <v>35</v>
      </c>
      <c r="AX355" s="13" t="s">
        <v>77</v>
      </c>
      <c r="AY355" s="234" t="s">
        <v>133</v>
      </c>
    </row>
    <row r="356" s="1" customFormat="1" ht="16.5" customHeight="1">
      <c r="B356" s="209"/>
      <c r="C356" s="210" t="s">
        <v>410</v>
      </c>
      <c r="D356" s="210" t="s">
        <v>135</v>
      </c>
      <c r="E356" s="211" t="s">
        <v>411</v>
      </c>
      <c r="F356" s="212" t="s">
        <v>412</v>
      </c>
      <c r="G356" s="213" t="s">
        <v>404</v>
      </c>
      <c r="H356" s="214">
        <v>1</v>
      </c>
      <c r="I356" s="215"/>
      <c r="J356" s="216">
        <f>ROUND(I356*H356,2)</f>
        <v>0</v>
      </c>
      <c r="K356" s="212" t="s">
        <v>5</v>
      </c>
      <c r="L356" s="48"/>
      <c r="M356" s="217" t="s">
        <v>5</v>
      </c>
      <c r="N356" s="218" t="s">
        <v>42</v>
      </c>
      <c r="O356" s="49"/>
      <c r="P356" s="219">
        <f>O356*H356</f>
        <v>0</v>
      </c>
      <c r="Q356" s="219">
        <v>0</v>
      </c>
      <c r="R356" s="219">
        <f>Q356*H356</f>
        <v>0</v>
      </c>
      <c r="S356" s="219">
        <v>0</v>
      </c>
      <c r="T356" s="220">
        <f>S356*H356</f>
        <v>0</v>
      </c>
      <c r="AR356" s="26" t="s">
        <v>140</v>
      </c>
      <c r="AT356" s="26" t="s">
        <v>135</v>
      </c>
      <c r="AU356" s="26" t="s">
        <v>79</v>
      </c>
      <c r="AY356" s="26" t="s">
        <v>133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26" t="s">
        <v>77</v>
      </c>
      <c r="BK356" s="221">
        <f>ROUND(I356*H356,2)</f>
        <v>0</v>
      </c>
      <c r="BL356" s="26" t="s">
        <v>140</v>
      </c>
      <c r="BM356" s="26" t="s">
        <v>413</v>
      </c>
    </row>
    <row r="357" s="1" customFormat="1">
      <c r="B357" s="48"/>
      <c r="D357" s="222" t="s">
        <v>142</v>
      </c>
      <c r="F357" s="223" t="s">
        <v>412</v>
      </c>
      <c r="I357" s="183"/>
      <c r="L357" s="48"/>
      <c r="M357" s="224"/>
      <c r="N357" s="49"/>
      <c r="O357" s="49"/>
      <c r="P357" s="49"/>
      <c r="Q357" s="49"/>
      <c r="R357" s="49"/>
      <c r="S357" s="49"/>
      <c r="T357" s="87"/>
      <c r="AT357" s="26" t="s">
        <v>142</v>
      </c>
      <c r="AU357" s="26" t="s">
        <v>79</v>
      </c>
    </row>
    <row r="358" s="1" customFormat="1">
      <c r="B358" s="48"/>
      <c r="D358" s="222" t="s">
        <v>144</v>
      </c>
      <c r="F358" s="225" t="s">
        <v>145</v>
      </c>
      <c r="I358" s="183"/>
      <c r="L358" s="48"/>
      <c r="M358" s="224"/>
      <c r="N358" s="49"/>
      <c r="O358" s="49"/>
      <c r="P358" s="49"/>
      <c r="Q358" s="49"/>
      <c r="R358" s="49"/>
      <c r="S358" s="49"/>
      <c r="T358" s="87"/>
      <c r="AT358" s="26" t="s">
        <v>144</v>
      </c>
      <c r="AU358" s="26" t="s">
        <v>79</v>
      </c>
    </row>
    <row r="359" s="13" customFormat="1">
      <c r="B359" s="233"/>
      <c r="D359" s="222" t="s">
        <v>146</v>
      </c>
      <c r="E359" s="234" t="s">
        <v>5</v>
      </c>
      <c r="F359" s="235" t="s">
        <v>77</v>
      </c>
      <c r="H359" s="236">
        <v>1</v>
      </c>
      <c r="I359" s="237"/>
      <c r="L359" s="233"/>
      <c r="M359" s="238"/>
      <c r="N359" s="239"/>
      <c r="O359" s="239"/>
      <c r="P359" s="239"/>
      <c r="Q359" s="239"/>
      <c r="R359" s="239"/>
      <c r="S359" s="239"/>
      <c r="T359" s="240"/>
      <c r="AT359" s="234" t="s">
        <v>146</v>
      </c>
      <c r="AU359" s="234" t="s">
        <v>79</v>
      </c>
      <c r="AV359" s="13" t="s">
        <v>79</v>
      </c>
      <c r="AW359" s="13" t="s">
        <v>35</v>
      </c>
      <c r="AX359" s="13" t="s">
        <v>77</v>
      </c>
      <c r="AY359" s="234" t="s">
        <v>133</v>
      </c>
    </row>
    <row r="360" s="1" customFormat="1" ht="16.5" customHeight="1">
      <c r="B360" s="209"/>
      <c r="C360" s="210" t="s">
        <v>414</v>
      </c>
      <c r="D360" s="210" t="s">
        <v>135</v>
      </c>
      <c r="E360" s="211" t="s">
        <v>415</v>
      </c>
      <c r="F360" s="212" t="s">
        <v>416</v>
      </c>
      <c r="G360" s="213" t="s">
        <v>404</v>
      </c>
      <c r="H360" s="214">
        <v>1</v>
      </c>
      <c r="I360" s="215"/>
      <c r="J360" s="216">
        <f>ROUND(I360*H360,2)</f>
        <v>0</v>
      </c>
      <c r="K360" s="212" t="s">
        <v>5</v>
      </c>
      <c r="L360" s="48"/>
      <c r="M360" s="217" t="s">
        <v>5</v>
      </c>
      <c r="N360" s="218" t="s">
        <v>42</v>
      </c>
      <c r="O360" s="49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AR360" s="26" t="s">
        <v>140</v>
      </c>
      <c r="AT360" s="26" t="s">
        <v>135</v>
      </c>
      <c r="AU360" s="26" t="s">
        <v>79</v>
      </c>
      <c r="AY360" s="26" t="s">
        <v>133</v>
      </c>
      <c r="BE360" s="221">
        <f>IF(N360="základní",J360,0)</f>
        <v>0</v>
      </c>
      <c r="BF360" s="221">
        <f>IF(N360="snížená",J360,0)</f>
        <v>0</v>
      </c>
      <c r="BG360" s="221">
        <f>IF(N360="zákl. přenesená",J360,0)</f>
        <v>0</v>
      </c>
      <c r="BH360" s="221">
        <f>IF(N360="sníž. přenesená",J360,0)</f>
        <v>0</v>
      </c>
      <c r="BI360" s="221">
        <f>IF(N360="nulová",J360,0)</f>
        <v>0</v>
      </c>
      <c r="BJ360" s="26" t="s">
        <v>77</v>
      </c>
      <c r="BK360" s="221">
        <f>ROUND(I360*H360,2)</f>
        <v>0</v>
      </c>
      <c r="BL360" s="26" t="s">
        <v>140</v>
      </c>
      <c r="BM360" s="26" t="s">
        <v>417</v>
      </c>
    </row>
    <row r="361" s="1" customFormat="1">
      <c r="B361" s="48"/>
      <c r="D361" s="222" t="s">
        <v>142</v>
      </c>
      <c r="F361" s="223" t="s">
        <v>416</v>
      </c>
      <c r="I361" s="183"/>
      <c r="L361" s="48"/>
      <c r="M361" s="224"/>
      <c r="N361" s="49"/>
      <c r="O361" s="49"/>
      <c r="P361" s="49"/>
      <c r="Q361" s="49"/>
      <c r="R361" s="49"/>
      <c r="S361" s="49"/>
      <c r="T361" s="87"/>
      <c r="AT361" s="26" t="s">
        <v>142</v>
      </c>
      <c r="AU361" s="26" t="s">
        <v>79</v>
      </c>
    </row>
    <row r="362" s="1" customFormat="1">
      <c r="B362" s="48"/>
      <c r="D362" s="222" t="s">
        <v>144</v>
      </c>
      <c r="F362" s="225" t="s">
        <v>145</v>
      </c>
      <c r="I362" s="183"/>
      <c r="L362" s="48"/>
      <c r="M362" s="224"/>
      <c r="N362" s="49"/>
      <c r="O362" s="49"/>
      <c r="P362" s="49"/>
      <c r="Q362" s="49"/>
      <c r="R362" s="49"/>
      <c r="S362" s="49"/>
      <c r="T362" s="87"/>
      <c r="AT362" s="26" t="s">
        <v>144</v>
      </c>
      <c r="AU362" s="26" t="s">
        <v>79</v>
      </c>
    </row>
    <row r="363" s="13" customFormat="1">
      <c r="B363" s="233"/>
      <c r="D363" s="222" t="s">
        <v>146</v>
      </c>
      <c r="E363" s="234" t="s">
        <v>5</v>
      </c>
      <c r="F363" s="235" t="s">
        <v>77</v>
      </c>
      <c r="H363" s="236">
        <v>1</v>
      </c>
      <c r="I363" s="237"/>
      <c r="L363" s="233"/>
      <c r="M363" s="238"/>
      <c r="N363" s="239"/>
      <c r="O363" s="239"/>
      <c r="P363" s="239"/>
      <c r="Q363" s="239"/>
      <c r="R363" s="239"/>
      <c r="S363" s="239"/>
      <c r="T363" s="240"/>
      <c r="AT363" s="234" t="s">
        <v>146</v>
      </c>
      <c r="AU363" s="234" t="s">
        <v>79</v>
      </c>
      <c r="AV363" s="13" t="s">
        <v>79</v>
      </c>
      <c r="AW363" s="13" t="s">
        <v>35</v>
      </c>
      <c r="AX363" s="13" t="s">
        <v>77</v>
      </c>
      <c r="AY363" s="234" t="s">
        <v>133</v>
      </c>
    </row>
    <row r="364" s="1" customFormat="1" ht="16.5" customHeight="1">
      <c r="B364" s="209"/>
      <c r="C364" s="210" t="s">
        <v>418</v>
      </c>
      <c r="D364" s="210" t="s">
        <v>135</v>
      </c>
      <c r="E364" s="211" t="s">
        <v>419</v>
      </c>
      <c r="F364" s="212" t="s">
        <v>420</v>
      </c>
      <c r="G364" s="213" t="s">
        <v>233</v>
      </c>
      <c r="H364" s="214">
        <v>24</v>
      </c>
      <c r="I364" s="215"/>
      <c r="J364" s="216">
        <f>ROUND(I364*H364,2)</f>
        <v>0</v>
      </c>
      <c r="K364" s="212" t="s">
        <v>5</v>
      </c>
      <c r="L364" s="48"/>
      <c r="M364" s="217" t="s">
        <v>5</v>
      </c>
      <c r="N364" s="218" t="s">
        <v>42</v>
      </c>
      <c r="O364" s="49"/>
      <c r="P364" s="219">
        <f>O364*H364</f>
        <v>0</v>
      </c>
      <c r="Q364" s="219">
        <v>0</v>
      </c>
      <c r="R364" s="219">
        <f>Q364*H364</f>
        <v>0</v>
      </c>
      <c r="S364" s="219">
        <v>0</v>
      </c>
      <c r="T364" s="220">
        <f>S364*H364</f>
        <v>0</v>
      </c>
      <c r="AR364" s="26" t="s">
        <v>140</v>
      </c>
      <c r="AT364" s="26" t="s">
        <v>135</v>
      </c>
      <c r="AU364" s="26" t="s">
        <v>79</v>
      </c>
      <c r="AY364" s="26" t="s">
        <v>133</v>
      </c>
      <c r="BE364" s="221">
        <f>IF(N364="základní",J364,0)</f>
        <v>0</v>
      </c>
      <c r="BF364" s="221">
        <f>IF(N364="snížená",J364,0)</f>
        <v>0</v>
      </c>
      <c r="BG364" s="221">
        <f>IF(N364="zákl. přenesená",J364,0)</f>
        <v>0</v>
      </c>
      <c r="BH364" s="221">
        <f>IF(N364="sníž. přenesená",J364,0)</f>
        <v>0</v>
      </c>
      <c r="BI364" s="221">
        <f>IF(N364="nulová",J364,0)</f>
        <v>0</v>
      </c>
      <c r="BJ364" s="26" t="s">
        <v>77</v>
      </c>
      <c r="BK364" s="221">
        <f>ROUND(I364*H364,2)</f>
        <v>0</v>
      </c>
      <c r="BL364" s="26" t="s">
        <v>140</v>
      </c>
      <c r="BM364" s="26" t="s">
        <v>421</v>
      </c>
    </row>
    <row r="365" s="1" customFormat="1">
      <c r="B365" s="48"/>
      <c r="D365" s="222" t="s">
        <v>142</v>
      </c>
      <c r="F365" s="223" t="s">
        <v>420</v>
      </c>
      <c r="I365" s="183"/>
      <c r="L365" s="48"/>
      <c r="M365" s="224"/>
      <c r="N365" s="49"/>
      <c r="O365" s="49"/>
      <c r="P365" s="49"/>
      <c r="Q365" s="49"/>
      <c r="R365" s="49"/>
      <c r="S365" s="49"/>
      <c r="T365" s="87"/>
      <c r="AT365" s="26" t="s">
        <v>142</v>
      </c>
      <c r="AU365" s="26" t="s">
        <v>79</v>
      </c>
    </row>
    <row r="366" s="1" customFormat="1">
      <c r="B366" s="48"/>
      <c r="D366" s="222" t="s">
        <v>144</v>
      </c>
      <c r="F366" s="225" t="s">
        <v>145</v>
      </c>
      <c r="I366" s="183"/>
      <c r="L366" s="48"/>
      <c r="M366" s="224"/>
      <c r="N366" s="49"/>
      <c r="O366" s="49"/>
      <c r="P366" s="49"/>
      <c r="Q366" s="49"/>
      <c r="R366" s="49"/>
      <c r="S366" s="49"/>
      <c r="T366" s="87"/>
      <c r="AT366" s="26" t="s">
        <v>144</v>
      </c>
      <c r="AU366" s="26" t="s">
        <v>79</v>
      </c>
    </row>
    <row r="367" s="13" customFormat="1">
      <c r="B367" s="233"/>
      <c r="D367" s="222" t="s">
        <v>146</v>
      </c>
      <c r="E367" s="234" t="s">
        <v>5</v>
      </c>
      <c r="F367" s="235" t="s">
        <v>422</v>
      </c>
      <c r="H367" s="236">
        <v>24</v>
      </c>
      <c r="I367" s="237"/>
      <c r="L367" s="233"/>
      <c r="M367" s="238"/>
      <c r="N367" s="239"/>
      <c r="O367" s="239"/>
      <c r="P367" s="239"/>
      <c r="Q367" s="239"/>
      <c r="R367" s="239"/>
      <c r="S367" s="239"/>
      <c r="T367" s="240"/>
      <c r="AT367" s="234" t="s">
        <v>146</v>
      </c>
      <c r="AU367" s="234" t="s">
        <v>79</v>
      </c>
      <c r="AV367" s="13" t="s">
        <v>79</v>
      </c>
      <c r="AW367" s="13" t="s">
        <v>35</v>
      </c>
      <c r="AX367" s="13" t="s">
        <v>77</v>
      </c>
      <c r="AY367" s="234" t="s">
        <v>133</v>
      </c>
    </row>
    <row r="368" s="1" customFormat="1" ht="16.5" customHeight="1">
      <c r="B368" s="209"/>
      <c r="C368" s="210" t="s">
        <v>423</v>
      </c>
      <c r="D368" s="210" t="s">
        <v>135</v>
      </c>
      <c r="E368" s="211" t="s">
        <v>424</v>
      </c>
      <c r="F368" s="212" t="s">
        <v>425</v>
      </c>
      <c r="G368" s="213" t="s">
        <v>426</v>
      </c>
      <c r="H368" s="214">
        <v>1</v>
      </c>
      <c r="I368" s="215"/>
      <c r="J368" s="216">
        <f>ROUND(I368*H368,2)</f>
        <v>0</v>
      </c>
      <c r="K368" s="212" t="s">
        <v>5</v>
      </c>
      <c r="L368" s="48"/>
      <c r="M368" s="217" t="s">
        <v>5</v>
      </c>
      <c r="N368" s="218" t="s">
        <v>42</v>
      </c>
      <c r="O368" s="49"/>
      <c r="P368" s="219">
        <f>O368*H368</f>
        <v>0</v>
      </c>
      <c r="Q368" s="219">
        <v>0</v>
      </c>
      <c r="R368" s="219">
        <f>Q368*H368</f>
        <v>0</v>
      </c>
      <c r="S368" s="219">
        <v>0</v>
      </c>
      <c r="T368" s="220">
        <f>S368*H368</f>
        <v>0</v>
      </c>
      <c r="AR368" s="26" t="s">
        <v>140</v>
      </c>
      <c r="AT368" s="26" t="s">
        <v>135</v>
      </c>
      <c r="AU368" s="26" t="s">
        <v>79</v>
      </c>
      <c r="AY368" s="26" t="s">
        <v>133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26" t="s">
        <v>77</v>
      </c>
      <c r="BK368" s="221">
        <f>ROUND(I368*H368,2)</f>
        <v>0</v>
      </c>
      <c r="BL368" s="26" t="s">
        <v>140</v>
      </c>
      <c r="BM368" s="26" t="s">
        <v>427</v>
      </c>
    </row>
    <row r="369" s="1" customFormat="1">
      <c r="B369" s="48"/>
      <c r="D369" s="222" t="s">
        <v>142</v>
      </c>
      <c r="F369" s="223" t="s">
        <v>425</v>
      </c>
      <c r="I369" s="183"/>
      <c r="L369" s="48"/>
      <c r="M369" s="224"/>
      <c r="N369" s="49"/>
      <c r="O369" s="49"/>
      <c r="P369" s="49"/>
      <c r="Q369" s="49"/>
      <c r="R369" s="49"/>
      <c r="S369" s="49"/>
      <c r="T369" s="87"/>
      <c r="AT369" s="26" t="s">
        <v>142</v>
      </c>
      <c r="AU369" s="26" t="s">
        <v>79</v>
      </c>
    </row>
    <row r="370" s="1" customFormat="1">
      <c r="B370" s="48"/>
      <c r="D370" s="222" t="s">
        <v>144</v>
      </c>
      <c r="F370" s="225" t="s">
        <v>145</v>
      </c>
      <c r="I370" s="183"/>
      <c r="L370" s="48"/>
      <c r="M370" s="224"/>
      <c r="N370" s="49"/>
      <c r="O370" s="49"/>
      <c r="P370" s="49"/>
      <c r="Q370" s="49"/>
      <c r="R370" s="49"/>
      <c r="S370" s="49"/>
      <c r="T370" s="87"/>
      <c r="AT370" s="26" t="s">
        <v>144</v>
      </c>
      <c r="AU370" s="26" t="s">
        <v>79</v>
      </c>
    </row>
    <row r="371" s="13" customFormat="1">
      <c r="B371" s="233"/>
      <c r="D371" s="222" t="s">
        <v>146</v>
      </c>
      <c r="E371" s="234" t="s">
        <v>5</v>
      </c>
      <c r="F371" s="235" t="s">
        <v>77</v>
      </c>
      <c r="H371" s="236">
        <v>1</v>
      </c>
      <c r="I371" s="237"/>
      <c r="L371" s="233"/>
      <c r="M371" s="238"/>
      <c r="N371" s="239"/>
      <c r="O371" s="239"/>
      <c r="P371" s="239"/>
      <c r="Q371" s="239"/>
      <c r="R371" s="239"/>
      <c r="S371" s="239"/>
      <c r="T371" s="240"/>
      <c r="AT371" s="234" t="s">
        <v>146</v>
      </c>
      <c r="AU371" s="234" t="s">
        <v>79</v>
      </c>
      <c r="AV371" s="13" t="s">
        <v>79</v>
      </c>
      <c r="AW371" s="13" t="s">
        <v>35</v>
      </c>
      <c r="AX371" s="13" t="s">
        <v>77</v>
      </c>
      <c r="AY371" s="234" t="s">
        <v>133</v>
      </c>
    </row>
    <row r="372" s="1" customFormat="1" ht="25.5" customHeight="1">
      <c r="B372" s="209"/>
      <c r="C372" s="210" t="s">
        <v>428</v>
      </c>
      <c r="D372" s="210" t="s">
        <v>135</v>
      </c>
      <c r="E372" s="211" t="s">
        <v>429</v>
      </c>
      <c r="F372" s="212" t="s">
        <v>430</v>
      </c>
      <c r="G372" s="213" t="s">
        <v>138</v>
      </c>
      <c r="H372" s="214">
        <v>955.37599999999998</v>
      </c>
      <c r="I372" s="215"/>
      <c r="J372" s="216">
        <f>ROUND(I372*H372,2)</f>
        <v>0</v>
      </c>
      <c r="K372" s="212" t="s">
        <v>139</v>
      </c>
      <c r="L372" s="48"/>
      <c r="M372" s="217" t="s">
        <v>5</v>
      </c>
      <c r="N372" s="218" t="s">
        <v>42</v>
      </c>
      <c r="O372" s="49"/>
      <c r="P372" s="219">
        <f>O372*H372</f>
        <v>0</v>
      </c>
      <c r="Q372" s="219">
        <v>0</v>
      </c>
      <c r="R372" s="219">
        <f>Q372*H372</f>
        <v>0</v>
      </c>
      <c r="S372" s="219">
        <v>0</v>
      </c>
      <c r="T372" s="220">
        <f>S372*H372</f>
        <v>0</v>
      </c>
      <c r="AR372" s="26" t="s">
        <v>140</v>
      </c>
      <c r="AT372" s="26" t="s">
        <v>135</v>
      </c>
      <c r="AU372" s="26" t="s">
        <v>79</v>
      </c>
      <c r="AY372" s="26" t="s">
        <v>133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26" t="s">
        <v>77</v>
      </c>
      <c r="BK372" s="221">
        <f>ROUND(I372*H372,2)</f>
        <v>0</v>
      </c>
      <c r="BL372" s="26" t="s">
        <v>140</v>
      </c>
      <c r="BM372" s="26" t="s">
        <v>431</v>
      </c>
    </row>
    <row r="373" s="1" customFormat="1">
      <c r="B373" s="48"/>
      <c r="D373" s="222" t="s">
        <v>142</v>
      </c>
      <c r="F373" s="223" t="s">
        <v>432</v>
      </c>
      <c r="I373" s="183"/>
      <c r="L373" s="48"/>
      <c r="M373" s="224"/>
      <c r="N373" s="49"/>
      <c r="O373" s="49"/>
      <c r="P373" s="49"/>
      <c r="Q373" s="49"/>
      <c r="R373" s="49"/>
      <c r="S373" s="49"/>
      <c r="T373" s="87"/>
      <c r="AT373" s="26" t="s">
        <v>142</v>
      </c>
      <c r="AU373" s="26" t="s">
        <v>79</v>
      </c>
    </row>
    <row r="374" s="1" customFormat="1">
      <c r="B374" s="48"/>
      <c r="D374" s="222" t="s">
        <v>144</v>
      </c>
      <c r="F374" s="225" t="s">
        <v>145</v>
      </c>
      <c r="I374" s="183"/>
      <c r="L374" s="48"/>
      <c r="M374" s="224"/>
      <c r="N374" s="49"/>
      <c r="O374" s="49"/>
      <c r="P374" s="49"/>
      <c r="Q374" s="49"/>
      <c r="R374" s="49"/>
      <c r="S374" s="49"/>
      <c r="T374" s="87"/>
      <c r="AT374" s="26" t="s">
        <v>144</v>
      </c>
      <c r="AU374" s="26" t="s">
        <v>79</v>
      </c>
    </row>
    <row r="375" s="12" customFormat="1">
      <c r="B375" s="226"/>
      <c r="D375" s="222" t="s">
        <v>146</v>
      </c>
      <c r="E375" s="227" t="s">
        <v>5</v>
      </c>
      <c r="F375" s="228" t="s">
        <v>209</v>
      </c>
      <c r="H375" s="227" t="s">
        <v>5</v>
      </c>
      <c r="I375" s="229"/>
      <c r="L375" s="226"/>
      <c r="M375" s="230"/>
      <c r="N375" s="231"/>
      <c r="O375" s="231"/>
      <c r="P375" s="231"/>
      <c r="Q375" s="231"/>
      <c r="R375" s="231"/>
      <c r="S375" s="231"/>
      <c r="T375" s="232"/>
      <c r="AT375" s="227" t="s">
        <v>146</v>
      </c>
      <c r="AU375" s="227" t="s">
        <v>79</v>
      </c>
      <c r="AV375" s="12" t="s">
        <v>77</v>
      </c>
      <c r="AW375" s="12" t="s">
        <v>35</v>
      </c>
      <c r="AX375" s="12" t="s">
        <v>71</v>
      </c>
      <c r="AY375" s="227" t="s">
        <v>133</v>
      </c>
    </row>
    <row r="376" s="13" customFormat="1">
      <c r="B376" s="233"/>
      <c r="D376" s="222" t="s">
        <v>146</v>
      </c>
      <c r="E376" s="234" t="s">
        <v>5</v>
      </c>
      <c r="F376" s="235" t="s">
        <v>433</v>
      </c>
      <c r="H376" s="236">
        <v>532.70100000000002</v>
      </c>
      <c r="I376" s="237"/>
      <c r="L376" s="233"/>
      <c r="M376" s="238"/>
      <c r="N376" s="239"/>
      <c r="O376" s="239"/>
      <c r="P376" s="239"/>
      <c r="Q376" s="239"/>
      <c r="R376" s="239"/>
      <c r="S376" s="239"/>
      <c r="T376" s="240"/>
      <c r="AT376" s="234" t="s">
        <v>146</v>
      </c>
      <c r="AU376" s="234" t="s">
        <v>79</v>
      </c>
      <c r="AV376" s="13" t="s">
        <v>79</v>
      </c>
      <c r="AW376" s="13" t="s">
        <v>35</v>
      </c>
      <c r="AX376" s="13" t="s">
        <v>71</v>
      </c>
      <c r="AY376" s="234" t="s">
        <v>133</v>
      </c>
    </row>
    <row r="377" s="13" customFormat="1">
      <c r="B377" s="233"/>
      <c r="D377" s="222" t="s">
        <v>146</v>
      </c>
      <c r="E377" s="234" t="s">
        <v>5</v>
      </c>
      <c r="F377" s="235" t="s">
        <v>434</v>
      </c>
      <c r="H377" s="236">
        <v>298.779</v>
      </c>
      <c r="I377" s="237"/>
      <c r="L377" s="233"/>
      <c r="M377" s="238"/>
      <c r="N377" s="239"/>
      <c r="O377" s="239"/>
      <c r="P377" s="239"/>
      <c r="Q377" s="239"/>
      <c r="R377" s="239"/>
      <c r="S377" s="239"/>
      <c r="T377" s="240"/>
      <c r="AT377" s="234" t="s">
        <v>146</v>
      </c>
      <c r="AU377" s="234" t="s">
        <v>79</v>
      </c>
      <c r="AV377" s="13" t="s">
        <v>79</v>
      </c>
      <c r="AW377" s="13" t="s">
        <v>35</v>
      </c>
      <c r="AX377" s="13" t="s">
        <v>71</v>
      </c>
      <c r="AY377" s="234" t="s">
        <v>133</v>
      </c>
    </row>
    <row r="378" s="12" customFormat="1">
      <c r="B378" s="226"/>
      <c r="D378" s="222" t="s">
        <v>146</v>
      </c>
      <c r="E378" s="227" t="s">
        <v>5</v>
      </c>
      <c r="F378" s="228" t="s">
        <v>218</v>
      </c>
      <c r="H378" s="227" t="s">
        <v>5</v>
      </c>
      <c r="I378" s="229"/>
      <c r="L378" s="226"/>
      <c r="M378" s="230"/>
      <c r="N378" s="231"/>
      <c r="O378" s="231"/>
      <c r="P378" s="231"/>
      <c r="Q378" s="231"/>
      <c r="R378" s="231"/>
      <c r="S378" s="231"/>
      <c r="T378" s="232"/>
      <c r="AT378" s="227" t="s">
        <v>146</v>
      </c>
      <c r="AU378" s="227" t="s">
        <v>79</v>
      </c>
      <c r="AV378" s="12" t="s">
        <v>77</v>
      </c>
      <c r="AW378" s="12" t="s">
        <v>35</v>
      </c>
      <c r="AX378" s="12" t="s">
        <v>71</v>
      </c>
      <c r="AY378" s="227" t="s">
        <v>133</v>
      </c>
    </row>
    <row r="379" s="13" customFormat="1">
      <c r="B379" s="233"/>
      <c r="D379" s="222" t="s">
        <v>146</v>
      </c>
      <c r="E379" s="234" t="s">
        <v>5</v>
      </c>
      <c r="F379" s="235" t="s">
        <v>435</v>
      </c>
      <c r="H379" s="236">
        <v>49.945999999999998</v>
      </c>
      <c r="I379" s="237"/>
      <c r="L379" s="233"/>
      <c r="M379" s="238"/>
      <c r="N379" s="239"/>
      <c r="O379" s="239"/>
      <c r="P379" s="239"/>
      <c r="Q379" s="239"/>
      <c r="R379" s="239"/>
      <c r="S379" s="239"/>
      <c r="T379" s="240"/>
      <c r="AT379" s="234" t="s">
        <v>146</v>
      </c>
      <c r="AU379" s="234" t="s">
        <v>79</v>
      </c>
      <c r="AV379" s="13" t="s">
        <v>79</v>
      </c>
      <c r="AW379" s="13" t="s">
        <v>35</v>
      </c>
      <c r="AX379" s="13" t="s">
        <v>71</v>
      </c>
      <c r="AY379" s="234" t="s">
        <v>133</v>
      </c>
    </row>
    <row r="380" s="13" customFormat="1">
      <c r="B380" s="233"/>
      <c r="D380" s="222" t="s">
        <v>146</v>
      </c>
      <c r="E380" s="234" t="s">
        <v>5</v>
      </c>
      <c r="F380" s="235" t="s">
        <v>436</v>
      </c>
      <c r="H380" s="236">
        <v>73.950000000000003</v>
      </c>
      <c r="I380" s="237"/>
      <c r="L380" s="233"/>
      <c r="M380" s="238"/>
      <c r="N380" s="239"/>
      <c r="O380" s="239"/>
      <c r="P380" s="239"/>
      <c r="Q380" s="239"/>
      <c r="R380" s="239"/>
      <c r="S380" s="239"/>
      <c r="T380" s="240"/>
      <c r="AT380" s="234" t="s">
        <v>146</v>
      </c>
      <c r="AU380" s="234" t="s">
        <v>79</v>
      </c>
      <c r="AV380" s="13" t="s">
        <v>79</v>
      </c>
      <c r="AW380" s="13" t="s">
        <v>35</v>
      </c>
      <c r="AX380" s="13" t="s">
        <v>71</v>
      </c>
      <c r="AY380" s="234" t="s">
        <v>133</v>
      </c>
    </row>
    <row r="381" s="14" customFormat="1">
      <c r="B381" s="241"/>
      <c r="D381" s="222" t="s">
        <v>146</v>
      </c>
      <c r="E381" s="242" t="s">
        <v>5</v>
      </c>
      <c r="F381" s="243" t="s">
        <v>150</v>
      </c>
      <c r="H381" s="244">
        <v>955.37599999999998</v>
      </c>
      <c r="I381" s="245"/>
      <c r="L381" s="241"/>
      <c r="M381" s="246"/>
      <c r="N381" s="247"/>
      <c r="O381" s="247"/>
      <c r="P381" s="247"/>
      <c r="Q381" s="247"/>
      <c r="R381" s="247"/>
      <c r="S381" s="247"/>
      <c r="T381" s="248"/>
      <c r="AT381" s="242" t="s">
        <v>146</v>
      </c>
      <c r="AU381" s="242" t="s">
        <v>79</v>
      </c>
      <c r="AV381" s="14" t="s">
        <v>140</v>
      </c>
      <c r="AW381" s="14" t="s">
        <v>35</v>
      </c>
      <c r="AX381" s="14" t="s">
        <v>77</v>
      </c>
      <c r="AY381" s="242" t="s">
        <v>133</v>
      </c>
    </row>
    <row r="382" s="1" customFormat="1" ht="25.5" customHeight="1">
      <c r="B382" s="209"/>
      <c r="C382" s="210" t="s">
        <v>437</v>
      </c>
      <c r="D382" s="210" t="s">
        <v>135</v>
      </c>
      <c r="E382" s="211" t="s">
        <v>438</v>
      </c>
      <c r="F382" s="212" t="s">
        <v>439</v>
      </c>
      <c r="G382" s="213" t="s">
        <v>138</v>
      </c>
      <c r="H382" s="214">
        <v>28661.279999999999</v>
      </c>
      <c r="I382" s="215"/>
      <c r="J382" s="216">
        <f>ROUND(I382*H382,2)</f>
        <v>0</v>
      </c>
      <c r="K382" s="212" t="s">
        <v>139</v>
      </c>
      <c r="L382" s="48"/>
      <c r="M382" s="217" t="s">
        <v>5</v>
      </c>
      <c r="N382" s="218" t="s">
        <v>42</v>
      </c>
      <c r="O382" s="49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AR382" s="26" t="s">
        <v>140</v>
      </c>
      <c r="AT382" s="26" t="s">
        <v>135</v>
      </c>
      <c r="AU382" s="26" t="s">
        <v>79</v>
      </c>
      <c r="AY382" s="26" t="s">
        <v>133</v>
      </c>
      <c r="BE382" s="221">
        <f>IF(N382="základní",J382,0)</f>
        <v>0</v>
      </c>
      <c r="BF382" s="221">
        <f>IF(N382="snížená",J382,0)</f>
        <v>0</v>
      </c>
      <c r="BG382" s="221">
        <f>IF(N382="zákl. přenesená",J382,0)</f>
        <v>0</v>
      </c>
      <c r="BH382" s="221">
        <f>IF(N382="sníž. přenesená",J382,0)</f>
        <v>0</v>
      </c>
      <c r="BI382" s="221">
        <f>IF(N382="nulová",J382,0)</f>
        <v>0</v>
      </c>
      <c r="BJ382" s="26" t="s">
        <v>77</v>
      </c>
      <c r="BK382" s="221">
        <f>ROUND(I382*H382,2)</f>
        <v>0</v>
      </c>
      <c r="BL382" s="26" t="s">
        <v>140</v>
      </c>
      <c r="BM382" s="26" t="s">
        <v>440</v>
      </c>
    </row>
    <row r="383" s="1" customFormat="1">
      <c r="B383" s="48"/>
      <c r="D383" s="222" t="s">
        <v>142</v>
      </c>
      <c r="F383" s="223" t="s">
        <v>441</v>
      </c>
      <c r="I383" s="183"/>
      <c r="L383" s="48"/>
      <c r="M383" s="224"/>
      <c r="N383" s="49"/>
      <c r="O383" s="49"/>
      <c r="P383" s="49"/>
      <c r="Q383" s="49"/>
      <c r="R383" s="49"/>
      <c r="S383" s="49"/>
      <c r="T383" s="87"/>
      <c r="AT383" s="26" t="s">
        <v>142</v>
      </c>
      <c r="AU383" s="26" t="s">
        <v>79</v>
      </c>
    </row>
    <row r="384" s="13" customFormat="1">
      <c r="B384" s="233"/>
      <c r="D384" s="222" t="s">
        <v>146</v>
      </c>
      <c r="F384" s="235" t="s">
        <v>442</v>
      </c>
      <c r="H384" s="236">
        <v>28661.279999999999</v>
      </c>
      <c r="I384" s="237"/>
      <c r="L384" s="233"/>
      <c r="M384" s="238"/>
      <c r="N384" s="239"/>
      <c r="O384" s="239"/>
      <c r="P384" s="239"/>
      <c r="Q384" s="239"/>
      <c r="R384" s="239"/>
      <c r="S384" s="239"/>
      <c r="T384" s="240"/>
      <c r="AT384" s="234" t="s">
        <v>146</v>
      </c>
      <c r="AU384" s="234" t="s">
        <v>79</v>
      </c>
      <c r="AV384" s="13" t="s">
        <v>79</v>
      </c>
      <c r="AW384" s="13" t="s">
        <v>6</v>
      </c>
      <c r="AX384" s="13" t="s">
        <v>77</v>
      </c>
      <c r="AY384" s="234" t="s">
        <v>133</v>
      </c>
    </row>
    <row r="385" s="1" customFormat="1" ht="25.5" customHeight="1">
      <c r="B385" s="209"/>
      <c r="C385" s="210" t="s">
        <v>443</v>
      </c>
      <c r="D385" s="210" t="s">
        <v>135</v>
      </c>
      <c r="E385" s="211" t="s">
        <v>444</v>
      </c>
      <c r="F385" s="212" t="s">
        <v>445</v>
      </c>
      <c r="G385" s="213" t="s">
        <v>138</v>
      </c>
      <c r="H385" s="214">
        <v>955.37599999999998</v>
      </c>
      <c r="I385" s="215"/>
      <c r="J385" s="216">
        <f>ROUND(I385*H385,2)</f>
        <v>0</v>
      </c>
      <c r="K385" s="212" t="s">
        <v>139</v>
      </c>
      <c r="L385" s="48"/>
      <c r="M385" s="217" t="s">
        <v>5</v>
      </c>
      <c r="N385" s="218" t="s">
        <v>42</v>
      </c>
      <c r="O385" s="49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AR385" s="26" t="s">
        <v>140</v>
      </c>
      <c r="AT385" s="26" t="s">
        <v>135</v>
      </c>
      <c r="AU385" s="26" t="s">
        <v>79</v>
      </c>
      <c r="AY385" s="26" t="s">
        <v>133</v>
      </c>
      <c r="BE385" s="221">
        <f>IF(N385="základní",J385,0)</f>
        <v>0</v>
      </c>
      <c r="BF385" s="221">
        <f>IF(N385="snížená",J385,0)</f>
        <v>0</v>
      </c>
      <c r="BG385" s="221">
        <f>IF(N385="zákl. přenesená",J385,0)</f>
        <v>0</v>
      </c>
      <c r="BH385" s="221">
        <f>IF(N385="sníž. přenesená",J385,0)</f>
        <v>0</v>
      </c>
      <c r="BI385" s="221">
        <f>IF(N385="nulová",J385,0)</f>
        <v>0</v>
      </c>
      <c r="BJ385" s="26" t="s">
        <v>77</v>
      </c>
      <c r="BK385" s="221">
        <f>ROUND(I385*H385,2)</f>
        <v>0</v>
      </c>
      <c r="BL385" s="26" t="s">
        <v>140</v>
      </c>
      <c r="BM385" s="26" t="s">
        <v>446</v>
      </c>
    </row>
    <row r="386" s="1" customFormat="1">
      <c r="B386" s="48"/>
      <c r="D386" s="222" t="s">
        <v>142</v>
      </c>
      <c r="F386" s="223" t="s">
        <v>447</v>
      </c>
      <c r="I386" s="183"/>
      <c r="L386" s="48"/>
      <c r="M386" s="224"/>
      <c r="N386" s="49"/>
      <c r="O386" s="49"/>
      <c r="P386" s="49"/>
      <c r="Q386" s="49"/>
      <c r="R386" s="49"/>
      <c r="S386" s="49"/>
      <c r="T386" s="87"/>
      <c r="AT386" s="26" t="s">
        <v>142</v>
      </c>
      <c r="AU386" s="26" t="s">
        <v>79</v>
      </c>
    </row>
    <row r="387" s="1" customFormat="1" ht="16.5" customHeight="1">
      <c r="B387" s="209"/>
      <c r="C387" s="210" t="s">
        <v>448</v>
      </c>
      <c r="D387" s="210" t="s">
        <v>135</v>
      </c>
      <c r="E387" s="211" t="s">
        <v>449</v>
      </c>
      <c r="F387" s="212" t="s">
        <v>450</v>
      </c>
      <c r="G387" s="213" t="s">
        <v>404</v>
      </c>
      <c r="H387" s="214">
        <v>1</v>
      </c>
      <c r="I387" s="215"/>
      <c r="J387" s="216">
        <f>ROUND(I387*H387,2)</f>
        <v>0</v>
      </c>
      <c r="K387" s="212" t="s">
        <v>5</v>
      </c>
      <c r="L387" s="48"/>
      <c r="M387" s="217" t="s">
        <v>5</v>
      </c>
      <c r="N387" s="218" t="s">
        <v>42</v>
      </c>
      <c r="O387" s="49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AR387" s="26" t="s">
        <v>140</v>
      </c>
      <c r="AT387" s="26" t="s">
        <v>135</v>
      </c>
      <c r="AU387" s="26" t="s">
        <v>79</v>
      </c>
      <c r="AY387" s="26" t="s">
        <v>133</v>
      </c>
      <c r="BE387" s="221">
        <f>IF(N387="základní",J387,0)</f>
        <v>0</v>
      </c>
      <c r="BF387" s="221">
        <f>IF(N387="snížená",J387,0)</f>
        <v>0</v>
      </c>
      <c r="BG387" s="221">
        <f>IF(N387="zákl. přenesená",J387,0)</f>
        <v>0</v>
      </c>
      <c r="BH387" s="221">
        <f>IF(N387="sníž. přenesená",J387,0)</f>
        <v>0</v>
      </c>
      <c r="BI387" s="221">
        <f>IF(N387="nulová",J387,0)</f>
        <v>0</v>
      </c>
      <c r="BJ387" s="26" t="s">
        <v>77</v>
      </c>
      <c r="BK387" s="221">
        <f>ROUND(I387*H387,2)</f>
        <v>0</v>
      </c>
      <c r="BL387" s="26" t="s">
        <v>140</v>
      </c>
      <c r="BM387" s="26" t="s">
        <v>451</v>
      </c>
    </row>
    <row r="388" s="1" customFormat="1">
      <c r="B388" s="48"/>
      <c r="D388" s="222" t="s">
        <v>142</v>
      </c>
      <c r="F388" s="223" t="s">
        <v>450</v>
      </c>
      <c r="I388" s="183"/>
      <c r="L388" s="48"/>
      <c r="M388" s="224"/>
      <c r="N388" s="49"/>
      <c r="O388" s="49"/>
      <c r="P388" s="49"/>
      <c r="Q388" s="49"/>
      <c r="R388" s="49"/>
      <c r="S388" s="49"/>
      <c r="T388" s="87"/>
      <c r="AT388" s="26" t="s">
        <v>142</v>
      </c>
      <c r="AU388" s="26" t="s">
        <v>79</v>
      </c>
    </row>
    <row r="389" s="1" customFormat="1" ht="16.5" customHeight="1">
      <c r="B389" s="209"/>
      <c r="C389" s="210" t="s">
        <v>452</v>
      </c>
      <c r="D389" s="210" t="s">
        <v>135</v>
      </c>
      <c r="E389" s="211" t="s">
        <v>453</v>
      </c>
      <c r="F389" s="212" t="s">
        <v>454</v>
      </c>
      <c r="G389" s="213" t="s">
        <v>404</v>
      </c>
      <c r="H389" s="214">
        <v>1</v>
      </c>
      <c r="I389" s="215"/>
      <c r="J389" s="216">
        <f>ROUND(I389*H389,2)</f>
        <v>0</v>
      </c>
      <c r="K389" s="212" t="s">
        <v>5</v>
      </c>
      <c r="L389" s="48"/>
      <c r="M389" s="217" t="s">
        <v>5</v>
      </c>
      <c r="N389" s="218" t="s">
        <v>42</v>
      </c>
      <c r="O389" s="49"/>
      <c r="P389" s="219">
        <f>O389*H389</f>
        <v>0</v>
      </c>
      <c r="Q389" s="219">
        <v>0</v>
      </c>
      <c r="R389" s="219">
        <f>Q389*H389</f>
        <v>0</v>
      </c>
      <c r="S389" s="219">
        <v>0</v>
      </c>
      <c r="T389" s="220">
        <f>S389*H389</f>
        <v>0</v>
      </c>
      <c r="AR389" s="26" t="s">
        <v>140</v>
      </c>
      <c r="AT389" s="26" t="s">
        <v>135</v>
      </c>
      <c r="AU389" s="26" t="s">
        <v>79</v>
      </c>
      <c r="AY389" s="26" t="s">
        <v>133</v>
      </c>
      <c r="BE389" s="221">
        <f>IF(N389="základní",J389,0)</f>
        <v>0</v>
      </c>
      <c r="BF389" s="221">
        <f>IF(N389="snížená",J389,0)</f>
        <v>0</v>
      </c>
      <c r="BG389" s="221">
        <f>IF(N389="zákl. přenesená",J389,0)</f>
        <v>0</v>
      </c>
      <c r="BH389" s="221">
        <f>IF(N389="sníž. přenesená",J389,0)</f>
        <v>0</v>
      </c>
      <c r="BI389" s="221">
        <f>IF(N389="nulová",J389,0)</f>
        <v>0</v>
      </c>
      <c r="BJ389" s="26" t="s">
        <v>77</v>
      </c>
      <c r="BK389" s="221">
        <f>ROUND(I389*H389,2)</f>
        <v>0</v>
      </c>
      <c r="BL389" s="26" t="s">
        <v>140</v>
      </c>
      <c r="BM389" s="26" t="s">
        <v>455</v>
      </c>
    </row>
    <row r="390" s="1" customFormat="1">
      <c r="B390" s="48"/>
      <c r="D390" s="222" t="s">
        <v>142</v>
      </c>
      <c r="F390" s="223" t="s">
        <v>454</v>
      </c>
      <c r="I390" s="183"/>
      <c r="L390" s="48"/>
      <c r="M390" s="224"/>
      <c r="N390" s="49"/>
      <c r="O390" s="49"/>
      <c r="P390" s="49"/>
      <c r="Q390" s="49"/>
      <c r="R390" s="49"/>
      <c r="S390" s="49"/>
      <c r="T390" s="87"/>
      <c r="AT390" s="26" t="s">
        <v>142</v>
      </c>
      <c r="AU390" s="26" t="s">
        <v>79</v>
      </c>
    </row>
    <row r="391" s="1" customFormat="1" ht="16.5" customHeight="1">
      <c r="B391" s="209"/>
      <c r="C391" s="210" t="s">
        <v>456</v>
      </c>
      <c r="D391" s="210" t="s">
        <v>135</v>
      </c>
      <c r="E391" s="211" t="s">
        <v>457</v>
      </c>
      <c r="F391" s="212" t="s">
        <v>458</v>
      </c>
      <c r="G391" s="213" t="s">
        <v>404</v>
      </c>
      <c r="H391" s="214">
        <v>1</v>
      </c>
      <c r="I391" s="215"/>
      <c r="J391" s="216">
        <f>ROUND(I391*H391,2)</f>
        <v>0</v>
      </c>
      <c r="K391" s="212" t="s">
        <v>5</v>
      </c>
      <c r="L391" s="48"/>
      <c r="M391" s="217" t="s">
        <v>5</v>
      </c>
      <c r="N391" s="218" t="s">
        <v>42</v>
      </c>
      <c r="O391" s="49"/>
      <c r="P391" s="219">
        <f>O391*H391</f>
        <v>0</v>
      </c>
      <c r="Q391" s="219">
        <v>0</v>
      </c>
      <c r="R391" s="219">
        <f>Q391*H391</f>
        <v>0</v>
      </c>
      <c r="S391" s="219">
        <v>0</v>
      </c>
      <c r="T391" s="220">
        <f>S391*H391</f>
        <v>0</v>
      </c>
      <c r="AR391" s="26" t="s">
        <v>140</v>
      </c>
      <c r="AT391" s="26" t="s">
        <v>135</v>
      </c>
      <c r="AU391" s="26" t="s">
        <v>79</v>
      </c>
      <c r="AY391" s="26" t="s">
        <v>133</v>
      </c>
      <c r="BE391" s="221">
        <f>IF(N391="základní",J391,0)</f>
        <v>0</v>
      </c>
      <c r="BF391" s="221">
        <f>IF(N391="snížená",J391,0)</f>
        <v>0</v>
      </c>
      <c r="BG391" s="221">
        <f>IF(N391="zákl. přenesená",J391,0)</f>
        <v>0</v>
      </c>
      <c r="BH391" s="221">
        <f>IF(N391="sníž. přenesená",J391,0)</f>
        <v>0</v>
      </c>
      <c r="BI391" s="221">
        <f>IF(N391="nulová",J391,0)</f>
        <v>0</v>
      </c>
      <c r="BJ391" s="26" t="s">
        <v>77</v>
      </c>
      <c r="BK391" s="221">
        <f>ROUND(I391*H391,2)</f>
        <v>0</v>
      </c>
      <c r="BL391" s="26" t="s">
        <v>140</v>
      </c>
      <c r="BM391" s="26" t="s">
        <v>459</v>
      </c>
    </row>
    <row r="392" s="1" customFormat="1">
      <c r="B392" s="48"/>
      <c r="D392" s="222" t="s">
        <v>142</v>
      </c>
      <c r="F392" s="223" t="s">
        <v>458</v>
      </c>
      <c r="I392" s="183"/>
      <c r="L392" s="48"/>
      <c r="M392" s="224"/>
      <c r="N392" s="49"/>
      <c r="O392" s="49"/>
      <c r="P392" s="49"/>
      <c r="Q392" s="49"/>
      <c r="R392" s="49"/>
      <c r="S392" s="49"/>
      <c r="T392" s="87"/>
      <c r="AT392" s="26" t="s">
        <v>142</v>
      </c>
      <c r="AU392" s="26" t="s">
        <v>79</v>
      </c>
    </row>
    <row r="393" s="1" customFormat="1" ht="16.5" customHeight="1">
      <c r="B393" s="209"/>
      <c r="C393" s="210" t="s">
        <v>460</v>
      </c>
      <c r="D393" s="210" t="s">
        <v>135</v>
      </c>
      <c r="E393" s="211" t="s">
        <v>461</v>
      </c>
      <c r="F393" s="212" t="s">
        <v>462</v>
      </c>
      <c r="G393" s="213" t="s">
        <v>404</v>
      </c>
      <c r="H393" s="214">
        <v>1</v>
      </c>
      <c r="I393" s="215"/>
      <c r="J393" s="216">
        <f>ROUND(I393*H393,2)</f>
        <v>0</v>
      </c>
      <c r="K393" s="212" t="s">
        <v>5</v>
      </c>
      <c r="L393" s="48"/>
      <c r="M393" s="217" t="s">
        <v>5</v>
      </c>
      <c r="N393" s="218" t="s">
        <v>42</v>
      </c>
      <c r="O393" s="49"/>
      <c r="P393" s="219">
        <f>O393*H393</f>
        <v>0</v>
      </c>
      <c r="Q393" s="219">
        <v>0</v>
      </c>
      <c r="R393" s="219">
        <f>Q393*H393</f>
        <v>0</v>
      </c>
      <c r="S393" s="219">
        <v>0</v>
      </c>
      <c r="T393" s="220">
        <f>S393*H393</f>
        <v>0</v>
      </c>
      <c r="AR393" s="26" t="s">
        <v>140</v>
      </c>
      <c r="AT393" s="26" t="s">
        <v>135</v>
      </c>
      <c r="AU393" s="26" t="s">
        <v>79</v>
      </c>
      <c r="AY393" s="26" t="s">
        <v>133</v>
      </c>
      <c r="BE393" s="221">
        <f>IF(N393="základní",J393,0)</f>
        <v>0</v>
      </c>
      <c r="BF393" s="221">
        <f>IF(N393="snížená",J393,0)</f>
        <v>0</v>
      </c>
      <c r="BG393" s="221">
        <f>IF(N393="zákl. přenesená",J393,0)</f>
        <v>0</v>
      </c>
      <c r="BH393" s="221">
        <f>IF(N393="sníž. přenesená",J393,0)</f>
        <v>0</v>
      </c>
      <c r="BI393" s="221">
        <f>IF(N393="nulová",J393,0)</f>
        <v>0</v>
      </c>
      <c r="BJ393" s="26" t="s">
        <v>77</v>
      </c>
      <c r="BK393" s="221">
        <f>ROUND(I393*H393,2)</f>
        <v>0</v>
      </c>
      <c r="BL393" s="26" t="s">
        <v>140</v>
      </c>
      <c r="BM393" s="26" t="s">
        <v>463</v>
      </c>
    </row>
    <row r="394" s="1" customFormat="1">
      <c r="B394" s="48"/>
      <c r="D394" s="222" t="s">
        <v>142</v>
      </c>
      <c r="F394" s="223" t="s">
        <v>462</v>
      </c>
      <c r="I394" s="183"/>
      <c r="L394" s="48"/>
      <c r="M394" s="224"/>
      <c r="N394" s="49"/>
      <c r="O394" s="49"/>
      <c r="P394" s="49"/>
      <c r="Q394" s="49"/>
      <c r="R394" s="49"/>
      <c r="S394" s="49"/>
      <c r="T394" s="87"/>
      <c r="AT394" s="26" t="s">
        <v>142</v>
      </c>
      <c r="AU394" s="26" t="s">
        <v>79</v>
      </c>
    </row>
    <row r="395" s="1" customFormat="1" ht="16.5" customHeight="1">
      <c r="B395" s="209"/>
      <c r="C395" s="210" t="s">
        <v>464</v>
      </c>
      <c r="D395" s="210" t="s">
        <v>135</v>
      </c>
      <c r="E395" s="211" t="s">
        <v>465</v>
      </c>
      <c r="F395" s="212" t="s">
        <v>466</v>
      </c>
      <c r="G395" s="213" t="s">
        <v>404</v>
      </c>
      <c r="H395" s="214">
        <v>1</v>
      </c>
      <c r="I395" s="215"/>
      <c r="J395" s="216">
        <f>ROUND(I395*H395,2)</f>
        <v>0</v>
      </c>
      <c r="K395" s="212" t="s">
        <v>5</v>
      </c>
      <c r="L395" s="48"/>
      <c r="M395" s="217" t="s">
        <v>5</v>
      </c>
      <c r="N395" s="218" t="s">
        <v>42</v>
      </c>
      <c r="O395" s="49"/>
      <c r="P395" s="219">
        <f>O395*H395</f>
        <v>0</v>
      </c>
      <c r="Q395" s="219">
        <v>0</v>
      </c>
      <c r="R395" s="219">
        <f>Q395*H395</f>
        <v>0</v>
      </c>
      <c r="S395" s="219">
        <v>0</v>
      </c>
      <c r="T395" s="220">
        <f>S395*H395</f>
        <v>0</v>
      </c>
      <c r="AR395" s="26" t="s">
        <v>140</v>
      </c>
      <c r="AT395" s="26" t="s">
        <v>135</v>
      </c>
      <c r="AU395" s="26" t="s">
        <v>79</v>
      </c>
      <c r="AY395" s="26" t="s">
        <v>133</v>
      </c>
      <c r="BE395" s="221">
        <f>IF(N395="základní",J395,0)</f>
        <v>0</v>
      </c>
      <c r="BF395" s="221">
        <f>IF(N395="snížená",J395,0)</f>
        <v>0</v>
      </c>
      <c r="BG395" s="221">
        <f>IF(N395="zákl. přenesená",J395,0)</f>
        <v>0</v>
      </c>
      <c r="BH395" s="221">
        <f>IF(N395="sníž. přenesená",J395,0)</f>
        <v>0</v>
      </c>
      <c r="BI395" s="221">
        <f>IF(N395="nulová",J395,0)</f>
        <v>0</v>
      </c>
      <c r="BJ395" s="26" t="s">
        <v>77</v>
      </c>
      <c r="BK395" s="221">
        <f>ROUND(I395*H395,2)</f>
        <v>0</v>
      </c>
      <c r="BL395" s="26" t="s">
        <v>140</v>
      </c>
      <c r="BM395" s="26" t="s">
        <v>467</v>
      </c>
    </row>
    <row r="396" s="1" customFormat="1">
      <c r="B396" s="48"/>
      <c r="D396" s="222" t="s">
        <v>142</v>
      </c>
      <c r="F396" s="223" t="s">
        <v>466</v>
      </c>
      <c r="I396" s="183"/>
      <c r="L396" s="48"/>
      <c r="M396" s="224"/>
      <c r="N396" s="49"/>
      <c r="O396" s="49"/>
      <c r="P396" s="49"/>
      <c r="Q396" s="49"/>
      <c r="R396" s="49"/>
      <c r="S396" s="49"/>
      <c r="T396" s="87"/>
      <c r="AT396" s="26" t="s">
        <v>142</v>
      </c>
      <c r="AU396" s="26" t="s">
        <v>79</v>
      </c>
    </row>
    <row r="397" s="1" customFormat="1" ht="16.5" customHeight="1">
      <c r="B397" s="209"/>
      <c r="C397" s="210" t="s">
        <v>468</v>
      </c>
      <c r="D397" s="210" t="s">
        <v>135</v>
      </c>
      <c r="E397" s="211" t="s">
        <v>469</v>
      </c>
      <c r="F397" s="212" t="s">
        <v>470</v>
      </c>
      <c r="G397" s="213" t="s">
        <v>233</v>
      </c>
      <c r="H397" s="214">
        <v>24</v>
      </c>
      <c r="I397" s="215"/>
      <c r="J397" s="216">
        <f>ROUND(I397*H397,2)</f>
        <v>0</v>
      </c>
      <c r="K397" s="212" t="s">
        <v>5</v>
      </c>
      <c r="L397" s="48"/>
      <c r="M397" s="217" t="s">
        <v>5</v>
      </c>
      <c r="N397" s="218" t="s">
        <v>42</v>
      </c>
      <c r="O397" s="49"/>
      <c r="P397" s="219">
        <f>O397*H397</f>
        <v>0</v>
      </c>
      <c r="Q397" s="219">
        <v>0</v>
      </c>
      <c r="R397" s="219">
        <f>Q397*H397</f>
        <v>0</v>
      </c>
      <c r="S397" s="219">
        <v>0</v>
      </c>
      <c r="T397" s="220">
        <f>S397*H397</f>
        <v>0</v>
      </c>
      <c r="AR397" s="26" t="s">
        <v>140</v>
      </c>
      <c r="AT397" s="26" t="s">
        <v>135</v>
      </c>
      <c r="AU397" s="26" t="s">
        <v>79</v>
      </c>
      <c r="AY397" s="26" t="s">
        <v>133</v>
      </c>
      <c r="BE397" s="221">
        <f>IF(N397="základní",J397,0)</f>
        <v>0</v>
      </c>
      <c r="BF397" s="221">
        <f>IF(N397="snížená",J397,0)</f>
        <v>0</v>
      </c>
      <c r="BG397" s="221">
        <f>IF(N397="zákl. přenesená",J397,0)</f>
        <v>0</v>
      </c>
      <c r="BH397" s="221">
        <f>IF(N397="sníž. přenesená",J397,0)</f>
        <v>0</v>
      </c>
      <c r="BI397" s="221">
        <f>IF(N397="nulová",J397,0)</f>
        <v>0</v>
      </c>
      <c r="BJ397" s="26" t="s">
        <v>77</v>
      </c>
      <c r="BK397" s="221">
        <f>ROUND(I397*H397,2)</f>
        <v>0</v>
      </c>
      <c r="BL397" s="26" t="s">
        <v>140</v>
      </c>
      <c r="BM397" s="26" t="s">
        <v>471</v>
      </c>
    </row>
    <row r="398" s="1" customFormat="1">
      <c r="B398" s="48"/>
      <c r="D398" s="222" t="s">
        <v>142</v>
      </c>
      <c r="F398" s="223" t="s">
        <v>470</v>
      </c>
      <c r="I398" s="183"/>
      <c r="L398" s="48"/>
      <c r="M398" s="224"/>
      <c r="N398" s="49"/>
      <c r="O398" s="49"/>
      <c r="P398" s="49"/>
      <c r="Q398" s="49"/>
      <c r="R398" s="49"/>
      <c r="S398" s="49"/>
      <c r="T398" s="87"/>
      <c r="AT398" s="26" t="s">
        <v>142</v>
      </c>
      <c r="AU398" s="26" t="s">
        <v>79</v>
      </c>
    </row>
    <row r="399" s="1" customFormat="1" ht="25.5" customHeight="1">
      <c r="B399" s="209"/>
      <c r="C399" s="210" t="s">
        <v>472</v>
      </c>
      <c r="D399" s="210" t="s">
        <v>135</v>
      </c>
      <c r="E399" s="211" t="s">
        <v>473</v>
      </c>
      <c r="F399" s="212" t="s">
        <v>474</v>
      </c>
      <c r="G399" s="213" t="s">
        <v>138</v>
      </c>
      <c r="H399" s="214">
        <v>13.800000000000001</v>
      </c>
      <c r="I399" s="215"/>
      <c r="J399" s="216">
        <f>ROUND(I399*H399,2)</f>
        <v>0</v>
      </c>
      <c r="K399" s="212" t="s">
        <v>139</v>
      </c>
      <c r="L399" s="48"/>
      <c r="M399" s="217" t="s">
        <v>5</v>
      </c>
      <c r="N399" s="218" t="s">
        <v>42</v>
      </c>
      <c r="O399" s="49"/>
      <c r="P399" s="219">
        <f>O399*H399</f>
        <v>0</v>
      </c>
      <c r="Q399" s="219">
        <v>0.0050699999999999999</v>
      </c>
      <c r="R399" s="219">
        <f>Q399*H399</f>
        <v>0.069966</v>
      </c>
      <c r="S399" s="219">
        <v>0</v>
      </c>
      <c r="T399" s="220">
        <f>S399*H399</f>
        <v>0</v>
      </c>
      <c r="AR399" s="26" t="s">
        <v>140</v>
      </c>
      <c r="AT399" s="26" t="s">
        <v>135</v>
      </c>
      <c r="AU399" s="26" t="s">
        <v>79</v>
      </c>
      <c r="AY399" s="26" t="s">
        <v>133</v>
      </c>
      <c r="BE399" s="221">
        <f>IF(N399="základní",J399,0)</f>
        <v>0</v>
      </c>
      <c r="BF399" s="221">
        <f>IF(N399="snížená",J399,0)</f>
        <v>0</v>
      </c>
      <c r="BG399" s="221">
        <f>IF(N399="zákl. přenesená",J399,0)</f>
        <v>0</v>
      </c>
      <c r="BH399" s="221">
        <f>IF(N399="sníž. přenesená",J399,0)</f>
        <v>0</v>
      </c>
      <c r="BI399" s="221">
        <f>IF(N399="nulová",J399,0)</f>
        <v>0</v>
      </c>
      <c r="BJ399" s="26" t="s">
        <v>77</v>
      </c>
      <c r="BK399" s="221">
        <f>ROUND(I399*H399,2)</f>
        <v>0</v>
      </c>
      <c r="BL399" s="26" t="s">
        <v>140</v>
      </c>
      <c r="BM399" s="26" t="s">
        <v>475</v>
      </c>
    </row>
    <row r="400" s="1" customFormat="1">
      <c r="B400" s="48"/>
      <c r="D400" s="222" t="s">
        <v>142</v>
      </c>
      <c r="F400" s="223" t="s">
        <v>476</v>
      </c>
      <c r="I400" s="183"/>
      <c r="L400" s="48"/>
      <c r="M400" s="224"/>
      <c r="N400" s="49"/>
      <c r="O400" s="49"/>
      <c r="P400" s="49"/>
      <c r="Q400" s="49"/>
      <c r="R400" s="49"/>
      <c r="S400" s="49"/>
      <c r="T400" s="87"/>
      <c r="AT400" s="26" t="s">
        <v>142</v>
      </c>
      <c r="AU400" s="26" t="s">
        <v>79</v>
      </c>
    </row>
    <row r="401" s="1" customFormat="1">
      <c r="B401" s="48"/>
      <c r="D401" s="222" t="s">
        <v>144</v>
      </c>
      <c r="F401" s="225" t="s">
        <v>145</v>
      </c>
      <c r="I401" s="183"/>
      <c r="L401" s="48"/>
      <c r="M401" s="224"/>
      <c r="N401" s="49"/>
      <c r="O401" s="49"/>
      <c r="P401" s="49"/>
      <c r="Q401" s="49"/>
      <c r="R401" s="49"/>
      <c r="S401" s="49"/>
      <c r="T401" s="87"/>
      <c r="AT401" s="26" t="s">
        <v>144</v>
      </c>
      <c r="AU401" s="26" t="s">
        <v>79</v>
      </c>
    </row>
    <row r="402" s="13" customFormat="1">
      <c r="B402" s="233"/>
      <c r="D402" s="222" t="s">
        <v>146</v>
      </c>
      <c r="E402" s="234" t="s">
        <v>5</v>
      </c>
      <c r="F402" s="235" t="s">
        <v>477</v>
      </c>
      <c r="H402" s="236">
        <v>13.800000000000001</v>
      </c>
      <c r="I402" s="237"/>
      <c r="L402" s="233"/>
      <c r="M402" s="238"/>
      <c r="N402" s="239"/>
      <c r="O402" s="239"/>
      <c r="P402" s="239"/>
      <c r="Q402" s="239"/>
      <c r="R402" s="239"/>
      <c r="S402" s="239"/>
      <c r="T402" s="240"/>
      <c r="AT402" s="234" t="s">
        <v>146</v>
      </c>
      <c r="AU402" s="234" t="s">
        <v>79</v>
      </c>
      <c r="AV402" s="13" t="s">
        <v>79</v>
      </c>
      <c r="AW402" s="13" t="s">
        <v>35</v>
      </c>
      <c r="AX402" s="13" t="s">
        <v>77</v>
      </c>
      <c r="AY402" s="234" t="s">
        <v>133</v>
      </c>
    </row>
    <row r="403" s="1" customFormat="1" ht="16.5" customHeight="1">
      <c r="B403" s="209"/>
      <c r="C403" s="210" t="s">
        <v>478</v>
      </c>
      <c r="D403" s="210" t="s">
        <v>135</v>
      </c>
      <c r="E403" s="211" t="s">
        <v>479</v>
      </c>
      <c r="F403" s="212" t="s">
        <v>480</v>
      </c>
      <c r="G403" s="213" t="s">
        <v>481</v>
      </c>
      <c r="H403" s="214">
        <v>10.9</v>
      </c>
      <c r="I403" s="215"/>
      <c r="J403" s="216">
        <f>ROUND(I403*H403,2)</f>
        <v>0</v>
      </c>
      <c r="K403" s="212" t="s">
        <v>5</v>
      </c>
      <c r="L403" s="48"/>
      <c r="M403" s="217" t="s">
        <v>5</v>
      </c>
      <c r="N403" s="218" t="s">
        <v>42</v>
      </c>
      <c r="O403" s="49"/>
      <c r="P403" s="219">
        <f>O403*H403</f>
        <v>0</v>
      </c>
      <c r="Q403" s="219">
        <v>0</v>
      </c>
      <c r="R403" s="219">
        <f>Q403*H403</f>
        <v>0</v>
      </c>
      <c r="S403" s="219">
        <v>2</v>
      </c>
      <c r="T403" s="220">
        <f>S403*H403</f>
        <v>21.800000000000001</v>
      </c>
      <c r="AR403" s="26" t="s">
        <v>140</v>
      </c>
      <c r="AT403" s="26" t="s">
        <v>135</v>
      </c>
      <c r="AU403" s="26" t="s">
        <v>79</v>
      </c>
      <c r="AY403" s="26" t="s">
        <v>133</v>
      </c>
      <c r="BE403" s="221">
        <f>IF(N403="základní",J403,0)</f>
        <v>0</v>
      </c>
      <c r="BF403" s="221">
        <f>IF(N403="snížená",J403,0)</f>
        <v>0</v>
      </c>
      <c r="BG403" s="221">
        <f>IF(N403="zákl. přenesená",J403,0)</f>
        <v>0</v>
      </c>
      <c r="BH403" s="221">
        <f>IF(N403="sníž. přenesená",J403,0)</f>
        <v>0</v>
      </c>
      <c r="BI403" s="221">
        <f>IF(N403="nulová",J403,0)</f>
        <v>0</v>
      </c>
      <c r="BJ403" s="26" t="s">
        <v>77</v>
      </c>
      <c r="BK403" s="221">
        <f>ROUND(I403*H403,2)</f>
        <v>0</v>
      </c>
      <c r="BL403" s="26" t="s">
        <v>140</v>
      </c>
      <c r="BM403" s="26" t="s">
        <v>482</v>
      </c>
    </row>
    <row r="404" s="1" customFormat="1">
      <c r="B404" s="48"/>
      <c r="D404" s="222" t="s">
        <v>142</v>
      </c>
      <c r="F404" s="223" t="s">
        <v>480</v>
      </c>
      <c r="I404" s="183"/>
      <c r="L404" s="48"/>
      <c r="M404" s="224"/>
      <c r="N404" s="49"/>
      <c r="O404" s="49"/>
      <c r="P404" s="49"/>
      <c r="Q404" s="49"/>
      <c r="R404" s="49"/>
      <c r="S404" s="49"/>
      <c r="T404" s="87"/>
      <c r="AT404" s="26" t="s">
        <v>142</v>
      </c>
      <c r="AU404" s="26" t="s">
        <v>79</v>
      </c>
    </row>
    <row r="405" s="1" customFormat="1">
      <c r="B405" s="48"/>
      <c r="D405" s="222" t="s">
        <v>144</v>
      </c>
      <c r="F405" s="225" t="s">
        <v>145</v>
      </c>
      <c r="I405" s="183"/>
      <c r="L405" s="48"/>
      <c r="M405" s="224"/>
      <c r="N405" s="49"/>
      <c r="O405" s="49"/>
      <c r="P405" s="49"/>
      <c r="Q405" s="49"/>
      <c r="R405" s="49"/>
      <c r="S405" s="49"/>
      <c r="T405" s="87"/>
      <c r="AT405" s="26" t="s">
        <v>144</v>
      </c>
      <c r="AU405" s="26" t="s">
        <v>79</v>
      </c>
    </row>
    <row r="406" s="12" customFormat="1">
      <c r="B406" s="226"/>
      <c r="D406" s="222" t="s">
        <v>146</v>
      </c>
      <c r="E406" s="227" t="s">
        <v>5</v>
      </c>
      <c r="F406" s="228" t="s">
        <v>483</v>
      </c>
      <c r="H406" s="227" t="s">
        <v>5</v>
      </c>
      <c r="I406" s="229"/>
      <c r="L406" s="226"/>
      <c r="M406" s="230"/>
      <c r="N406" s="231"/>
      <c r="O406" s="231"/>
      <c r="P406" s="231"/>
      <c r="Q406" s="231"/>
      <c r="R406" s="231"/>
      <c r="S406" s="231"/>
      <c r="T406" s="232"/>
      <c r="AT406" s="227" t="s">
        <v>146</v>
      </c>
      <c r="AU406" s="227" t="s">
        <v>79</v>
      </c>
      <c r="AV406" s="12" t="s">
        <v>77</v>
      </c>
      <c r="AW406" s="12" t="s">
        <v>35</v>
      </c>
      <c r="AX406" s="12" t="s">
        <v>71</v>
      </c>
      <c r="AY406" s="227" t="s">
        <v>133</v>
      </c>
    </row>
    <row r="407" s="13" customFormat="1">
      <c r="B407" s="233"/>
      <c r="D407" s="222" t="s">
        <v>146</v>
      </c>
      <c r="E407" s="234" t="s">
        <v>5</v>
      </c>
      <c r="F407" s="235" t="s">
        <v>484</v>
      </c>
      <c r="H407" s="236">
        <v>10.4</v>
      </c>
      <c r="I407" s="237"/>
      <c r="L407" s="233"/>
      <c r="M407" s="238"/>
      <c r="N407" s="239"/>
      <c r="O407" s="239"/>
      <c r="P407" s="239"/>
      <c r="Q407" s="239"/>
      <c r="R407" s="239"/>
      <c r="S407" s="239"/>
      <c r="T407" s="240"/>
      <c r="AT407" s="234" t="s">
        <v>146</v>
      </c>
      <c r="AU407" s="234" t="s">
        <v>79</v>
      </c>
      <c r="AV407" s="13" t="s">
        <v>79</v>
      </c>
      <c r="AW407" s="13" t="s">
        <v>35</v>
      </c>
      <c r="AX407" s="13" t="s">
        <v>71</v>
      </c>
      <c r="AY407" s="234" t="s">
        <v>133</v>
      </c>
    </row>
    <row r="408" s="12" customFormat="1">
      <c r="B408" s="226"/>
      <c r="D408" s="222" t="s">
        <v>146</v>
      </c>
      <c r="E408" s="227" t="s">
        <v>5</v>
      </c>
      <c r="F408" s="228" t="s">
        <v>485</v>
      </c>
      <c r="H408" s="227" t="s">
        <v>5</v>
      </c>
      <c r="I408" s="229"/>
      <c r="L408" s="226"/>
      <c r="M408" s="230"/>
      <c r="N408" s="231"/>
      <c r="O408" s="231"/>
      <c r="P408" s="231"/>
      <c r="Q408" s="231"/>
      <c r="R408" s="231"/>
      <c r="S408" s="231"/>
      <c r="T408" s="232"/>
      <c r="AT408" s="227" t="s">
        <v>146</v>
      </c>
      <c r="AU408" s="227" t="s">
        <v>79</v>
      </c>
      <c r="AV408" s="12" t="s">
        <v>77</v>
      </c>
      <c r="AW408" s="12" t="s">
        <v>35</v>
      </c>
      <c r="AX408" s="12" t="s">
        <v>71</v>
      </c>
      <c r="AY408" s="227" t="s">
        <v>133</v>
      </c>
    </row>
    <row r="409" s="13" customFormat="1">
      <c r="B409" s="233"/>
      <c r="D409" s="222" t="s">
        <v>146</v>
      </c>
      <c r="E409" s="234" t="s">
        <v>5</v>
      </c>
      <c r="F409" s="235" t="s">
        <v>486</v>
      </c>
      <c r="H409" s="236">
        <v>0.5</v>
      </c>
      <c r="I409" s="237"/>
      <c r="L409" s="233"/>
      <c r="M409" s="238"/>
      <c r="N409" s="239"/>
      <c r="O409" s="239"/>
      <c r="P409" s="239"/>
      <c r="Q409" s="239"/>
      <c r="R409" s="239"/>
      <c r="S409" s="239"/>
      <c r="T409" s="240"/>
      <c r="AT409" s="234" t="s">
        <v>146</v>
      </c>
      <c r="AU409" s="234" t="s">
        <v>79</v>
      </c>
      <c r="AV409" s="13" t="s">
        <v>79</v>
      </c>
      <c r="AW409" s="13" t="s">
        <v>35</v>
      </c>
      <c r="AX409" s="13" t="s">
        <v>71</v>
      </c>
      <c r="AY409" s="234" t="s">
        <v>133</v>
      </c>
    </row>
    <row r="410" s="14" customFormat="1">
      <c r="B410" s="241"/>
      <c r="D410" s="222" t="s">
        <v>146</v>
      </c>
      <c r="E410" s="242" t="s">
        <v>5</v>
      </c>
      <c r="F410" s="243" t="s">
        <v>150</v>
      </c>
      <c r="H410" s="244">
        <v>10.9</v>
      </c>
      <c r="I410" s="245"/>
      <c r="L410" s="241"/>
      <c r="M410" s="246"/>
      <c r="N410" s="247"/>
      <c r="O410" s="247"/>
      <c r="P410" s="247"/>
      <c r="Q410" s="247"/>
      <c r="R410" s="247"/>
      <c r="S410" s="247"/>
      <c r="T410" s="248"/>
      <c r="AT410" s="242" t="s">
        <v>146</v>
      </c>
      <c r="AU410" s="242" t="s">
        <v>79</v>
      </c>
      <c r="AV410" s="14" t="s">
        <v>140</v>
      </c>
      <c r="AW410" s="14" t="s">
        <v>35</v>
      </c>
      <c r="AX410" s="14" t="s">
        <v>77</v>
      </c>
      <c r="AY410" s="242" t="s">
        <v>133</v>
      </c>
    </row>
    <row r="411" s="1" customFormat="1" ht="16.5" customHeight="1">
      <c r="B411" s="209"/>
      <c r="C411" s="210" t="s">
        <v>487</v>
      </c>
      <c r="D411" s="210" t="s">
        <v>135</v>
      </c>
      <c r="E411" s="211" t="s">
        <v>488</v>
      </c>
      <c r="F411" s="212" t="s">
        <v>489</v>
      </c>
      <c r="G411" s="213" t="s">
        <v>138</v>
      </c>
      <c r="H411" s="214">
        <v>826.59699999999998</v>
      </c>
      <c r="I411" s="215"/>
      <c r="J411" s="216">
        <f>ROUND(I411*H411,2)</f>
        <v>0</v>
      </c>
      <c r="K411" s="212" t="s">
        <v>139</v>
      </c>
      <c r="L411" s="48"/>
      <c r="M411" s="217" t="s">
        <v>5</v>
      </c>
      <c r="N411" s="218" t="s">
        <v>42</v>
      </c>
      <c r="O411" s="49"/>
      <c r="P411" s="219">
        <f>O411*H411</f>
        <v>0</v>
      </c>
      <c r="Q411" s="219">
        <v>0</v>
      </c>
      <c r="R411" s="219">
        <f>Q411*H411</f>
        <v>0</v>
      </c>
      <c r="S411" s="219">
        <v>0.023</v>
      </c>
      <c r="T411" s="220">
        <f>S411*H411</f>
        <v>19.011730999999997</v>
      </c>
      <c r="AR411" s="26" t="s">
        <v>140</v>
      </c>
      <c r="AT411" s="26" t="s">
        <v>135</v>
      </c>
      <c r="AU411" s="26" t="s">
        <v>79</v>
      </c>
      <c r="AY411" s="26" t="s">
        <v>133</v>
      </c>
      <c r="BE411" s="221">
        <f>IF(N411="základní",J411,0)</f>
        <v>0</v>
      </c>
      <c r="BF411" s="221">
        <f>IF(N411="snížená",J411,0)</f>
        <v>0</v>
      </c>
      <c r="BG411" s="221">
        <f>IF(N411="zákl. přenesená",J411,0)</f>
        <v>0</v>
      </c>
      <c r="BH411" s="221">
        <f>IF(N411="sníž. přenesená",J411,0)</f>
        <v>0</v>
      </c>
      <c r="BI411" s="221">
        <f>IF(N411="nulová",J411,0)</f>
        <v>0</v>
      </c>
      <c r="BJ411" s="26" t="s">
        <v>77</v>
      </c>
      <c r="BK411" s="221">
        <f>ROUND(I411*H411,2)</f>
        <v>0</v>
      </c>
      <c r="BL411" s="26" t="s">
        <v>140</v>
      </c>
      <c r="BM411" s="26" t="s">
        <v>490</v>
      </c>
    </row>
    <row r="412" s="1" customFormat="1">
      <c r="B412" s="48"/>
      <c r="D412" s="222" t="s">
        <v>142</v>
      </c>
      <c r="F412" s="223" t="s">
        <v>491</v>
      </c>
      <c r="I412" s="183"/>
      <c r="L412" s="48"/>
      <c r="M412" s="224"/>
      <c r="N412" s="49"/>
      <c r="O412" s="49"/>
      <c r="P412" s="49"/>
      <c r="Q412" s="49"/>
      <c r="R412" s="49"/>
      <c r="S412" s="49"/>
      <c r="T412" s="87"/>
      <c r="AT412" s="26" t="s">
        <v>142</v>
      </c>
      <c r="AU412" s="26" t="s">
        <v>79</v>
      </c>
    </row>
    <row r="413" s="1" customFormat="1">
      <c r="B413" s="48"/>
      <c r="D413" s="222" t="s">
        <v>144</v>
      </c>
      <c r="F413" s="225" t="s">
        <v>145</v>
      </c>
      <c r="I413" s="183"/>
      <c r="L413" s="48"/>
      <c r="M413" s="224"/>
      <c r="N413" s="49"/>
      <c r="O413" s="49"/>
      <c r="P413" s="49"/>
      <c r="Q413" s="49"/>
      <c r="R413" s="49"/>
      <c r="S413" s="49"/>
      <c r="T413" s="87"/>
      <c r="AT413" s="26" t="s">
        <v>144</v>
      </c>
      <c r="AU413" s="26" t="s">
        <v>79</v>
      </c>
    </row>
    <row r="414" s="12" customFormat="1">
      <c r="B414" s="226"/>
      <c r="D414" s="222" t="s">
        <v>146</v>
      </c>
      <c r="E414" s="227" t="s">
        <v>5</v>
      </c>
      <c r="F414" s="228" t="s">
        <v>492</v>
      </c>
      <c r="H414" s="227" t="s">
        <v>5</v>
      </c>
      <c r="I414" s="229"/>
      <c r="L414" s="226"/>
      <c r="M414" s="230"/>
      <c r="N414" s="231"/>
      <c r="O414" s="231"/>
      <c r="P414" s="231"/>
      <c r="Q414" s="231"/>
      <c r="R414" s="231"/>
      <c r="S414" s="231"/>
      <c r="T414" s="232"/>
      <c r="AT414" s="227" t="s">
        <v>146</v>
      </c>
      <c r="AU414" s="227" t="s">
        <v>79</v>
      </c>
      <c r="AV414" s="12" t="s">
        <v>77</v>
      </c>
      <c r="AW414" s="12" t="s">
        <v>35</v>
      </c>
      <c r="AX414" s="12" t="s">
        <v>71</v>
      </c>
      <c r="AY414" s="227" t="s">
        <v>133</v>
      </c>
    </row>
    <row r="415" s="13" customFormat="1">
      <c r="B415" s="233"/>
      <c r="D415" s="222" t="s">
        <v>146</v>
      </c>
      <c r="E415" s="234" t="s">
        <v>5</v>
      </c>
      <c r="F415" s="235" t="s">
        <v>493</v>
      </c>
      <c r="H415" s="236">
        <v>475.452</v>
      </c>
      <c r="I415" s="237"/>
      <c r="L415" s="233"/>
      <c r="M415" s="238"/>
      <c r="N415" s="239"/>
      <c r="O415" s="239"/>
      <c r="P415" s="239"/>
      <c r="Q415" s="239"/>
      <c r="R415" s="239"/>
      <c r="S415" s="239"/>
      <c r="T415" s="240"/>
      <c r="AT415" s="234" t="s">
        <v>146</v>
      </c>
      <c r="AU415" s="234" t="s">
        <v>79</v>
      </c>
      <c r="AV415" s="13" t="s">
        <v>79</v>
      </c>
      <c r="AW415" s="13" t="s">
        <v>35</v>
      </c>
      <c r="AX415" s="13" t="s">
        <v>71</v>
      </c>
      <c r="AY415" s="234" t="s">
        <v>133</v>
      </c>
    </row>
    <row r="416" s="13" customFormat="1">
      <c r="B416" s="233"/>
      <c r="D416" s="222" t="s">
        <v>146</v>
      </c>
      <c r="E416" s="234" t="s">
        <v>5</v>
      </c>
      <c r="F416" s="235" t="s">
        <v>211</v>
      </c>
      <c r="H416" s="236">
        <v>-31.649999999999999</v>
      </c>
      <c r="I416" s="237"/>
      <c r="L416" s="233"/>
      <c r="M416" s="238"/>
      <c r="N416" s="239"/>
      <c r="O416" s="239"/>
      <c r="P416" s="239"/>
      <c r="Q416" s="239"/>
      <c r="R416" s="239"/>
      <c r="S416" s="239"/>
      <c r="T416" s="240"/>
      <c r="AT416" s="234" t="s">
        <v>146</v>
      </c>
      <c r="AU416" s="234" t="s">
        <v>79</v>
      </c>
      <c r="AV416" s="13" t="s">
        <v>79</v>
      </c>
      <c r="AW416" s="13" t="s">
        <v>35</v>
      </c>
      <c r="AX416" s="13" t="s">
        <v>71</v>
      </c>
      <c r="AY416" s="234" t="s">
        <v>133</v>
      </c>
    </row>
    <row r="417" s="13" customFormat="1">
      <c r="B417" s="233"/>
      <c r="D417" s="222" t="s">
        <v>146</v>
      </c>
      <c r="E417" s="234" t="s">
        <v>5</v>
      </c>
      <c r="F417" s="235" t="s">
        <v>212</v>
      </c>
      <c r="H417" s="236">
        <v>-5.8929999999999998</v>
      </c>
      <c r="I417" s="237"/>
      <c r="L417" s="233"/>
      <c r="M417" s="238"/>
      <c r="N417" s="239"/>
      <c r="O417" s="239"/>
      <c r="P417" s="239"/>
      <c r="Q417" s="239"/>
      <c r="R417" s="239"/>
      <c r="S417" s="239"/>
      <c r="T417" s="240"/>
      <c r="AT417" s="234" t="s">
        <v>146</v>
      </c>
      <c r="AU417" s="234" t="s">
        <v>79</v>
      </c>
      <c r="AV417" s="13" t="s">
        <v>79</v>
      </c>
      <c r="AW417" s="13" t="s">
        <v>35</v>
      </c>
      <c r="AX417" s="13" t="s">
        <v>71</v>
      </c>
      <c r="AY417" s="234" t="s">
        <v>133</v>
      </c>
    </row>
    <row r="418" s="13" customFormat="1">
      <c r="B418" s="233"/>
      <c r="D418" s="222" t="s">
        <v>146</v>
      </c>
      <c r="E418" s="234" t="s">
        <v>5</v>
      </c>
      <c r="F418" s="235" t="s">
        <v>213</v>
      </c>
      <c r="H418" s="236">
        <v>-28.855</v>
      </c>
      <c r="I418" s="237"/>
      <c r="L418" s="233"/>
      <c r="M418" s="238"/>
      <c r="N418" s="239"/>
      <c r="O418" s="239"/>
      <c r="P418" s="239"/>
      <c r="Q418" s="239"/>
      <c r="R418" s="239"/>
      <c r="S418" s="239"/>
      <c r="T418" s="240"/>
      <c r="AT418" s="234" t="s">
        <v>146</v>
      </c>
      <c r="AU418" s="234" t="s">
        <v>79</v>
      </c>
      <c r="AV418" s="13" t="s">
        <v>79</v>
      </c>
      <c r="AW418" s="13" t="s">
        <v>35</v>
      </c>
      <c r="AX418" s="13" t="s">
        <v>71</v>
      </c>
      <c r="AY418" s="234" t="s">
        <v>133</v>
      </c>
    </row>
    <row r="419" s="13" customFormat="1">
      <c r="B419" s="233"/>
      <c r="D419" s="222" t="s">
        <v>146</v>
      </c>
      <c r="E419" s="234" t="s">
        <v>5</v>
      </c>
      <c r="F419" s="235" t="s">
        <v>214</v>
      </c>
      <c r="H419" s="236">
        <v>-11.872999999999999</v>
      </c>
      <c r="I419" s="237"/>
      <c r="L419" s="233"/>
      <c r="M419" s="238"/>
      <c r="N419" s="239"/>
      <c r="O419" s="239"/>
      <c r="P419" s="239"/>
      <c r="Q419" s="239"/>
      <c r="R419" s="239"/>
      <c r="S419" s="239"/>
      <c r="T419" s="240"/>
      <c r="AT419" s="234" t="s">
        <v>146</v>
      </c>
      <c r="AU419" s="234" t="s">
        <v>79</v>
      </c>
      <c r="AV419" s="13" t="s">
        <v>79</v>
      </c>
      <c r="AW419" s="13" t="s">
        <v>35</v>
      </c>
      <c r="AX419" s="13" t="s">
        <v>71</v>
      </c>
      <c r="AY419" s="234" t="s">
        <v>133</v>
      </c>
    </row>
    <row r="420" s="13" customFormat="1">
      <c r="B420" s="233"/>
      <c r="D420" s="222" t="s">
        <v>146</v>
      </c>
      <c r="E420" s="234" t="s">
        <v>5</v>
      </c>
      <c r="F420" s="235" t="s">
        <v>215</v>
      </c>
      <c r="H420" s="236">
        <v>-20.739999999999998</v>
      </c>
      <c r="I420" s="237"/>
      <c r="L420" s="233"/>
      <c r="M420" s="238"/>
      <c r="N420" s="239"/>
      <c r="O420" s="239"/>
      <c r="P420" s="239"/>
      <c r="Q420" s="239"/>
      <c r="R420" s="239"/>
      <c r="S420" s="239"/>
      <c r="T420" s="240"/>
      <c r="AT420" s="234" t="s">
        <v>146</v>
      </c>
      <c r="AU420" s="234" t="s">
        <v>79</v>
      </c>
      <c r="AV420" s="13" t="s">
        <v>79</v>
      </c>
      <c r="AW420" s="13" t="s">
        <v>35</v>
      </c>
      <c r="AX420" s="13" t="s">
        <v>71</v>
      </c>
      <c r="AY420" s="234" t="s">
        <v>133</v>
      </c>
    </row>
    <row r="421" s="13" customFormat="1">
      <c r="B421" s="233"/>
      <c r="D421" s="222" t="s">
        <v>146</v>
      </c>
      <c r="E421" s="234" t="s">
        <v>5</v>
      </c>
      <c r="F421" s="235" t="s">
        <v>216</v>
      </c>
      <c r="H421" s="236">
        <v>275.868</v>
      </c>
      <c r="I421" s="237"/>
      <c r="L421" s="233"/>
      <c r="M421" s="238"/>
      <c r="N421" s="239"/>
      <c r="O421" s="239"/>
      <c r="P421" s="239"/>
      <c r="Q421" s="239"/>
      <c r="R421" s="239"/>
      <c r="S421" s="239"/>
      <c r="T421" s="240"/>
      <c r="AT421" s="234" t="s">
        <v>146</v>
      </c>
      <c r="AU421" s="234" t="s">
        <v>79</v>
      </c>
      <c r="AV421" s="13" t="s">
        <v>79</v>
      </c>
      <c r="AW421" s="13" t="s">
        <v>35</v>
      </c>
      <c r="AX421" s="13" t="s">
        <v>71</v>
      </c>
      <c r="AY421" s="234" t="s">
        <v>133</v>
      </c>
    </row>
    <row r="422" s="13" customFormat="1">
      <c r="B422" s="233"/>
      <c r="D422" s="222" t="s">
        <v>146</v>
      </c>
      <c r="E422" s="234" t="s">
        <v>5</v>
      </c>
      <c r="F422" s="235" t="s">
        <v>217</v>
      </c>
      <c r="H422" s="236">
        <v>-31.055</v>
      </c>
      <c r="I422" s="237"/>
      <c r="L422" s="233"/>
      <c r="M422" s="238"/>
      <c r="N422" s="239"/>
      <c r="O422" s="239"/>
      <c r="P422" s="239"/>
      <c r="Q422" s="239"/>
      <c r="R422" s="239"/>
      <c r="S422" s="239"/>
      <c r="T422" s="240"/>
      <c r="AT422" s="234" t="s">
        <v>146</v>
      </c>
      <c r="AU422" s="234" t="s">
        <v>79</v>
      </c>
      <c r="AV422" s="13" t="s">
        <v>79</v>
      </c>
      <c r="AW422" s="13" t="s">
        <v>35</v>
      </c>
      <c r="AX422" s="13" t="s">
        <v>71</v>
      </c>
      <c r="AY422" s="234" t="s">
        <v>133</v>
      </c>
    </row>
    <row r="423" s="13" customFormat="1">
      <c r="B423" s="233"/>
      <c r="D423" s="222" t="s">
        <v>146</v>
      </c>
      <c r="E423" s="234" t="s">
        <v>5</v>
      </c>
      <c r="F423" s="235" t="s">
        <v>494</v>
      </c>
      <c r="H423" s="236">
        <v>46.406999999999996</v>
      </c>
      <c r="I423" s="237"/>
      <c r="L423" s="233"/>
      <c r="M423" s="238"/>
      <c r="N423" s="239"/>
      <c r="O423" s="239"/>
      <c r="P423" s="239"/>
      <c r="Q423" s="239"/>
      <c r="R423" s="239"/>
      <c r="S423" s="239"/>
      <c r="T423" s="240"/>
      <c r="AT423" s="234" t="s">
        <v>146</v>
      </c>
      <c r="AU423" s="234" t="s">
        <v>79</v>
      </c>
      <c r="AV423" s="13" t="s">
        <v>79</v>
      </c>
      <c r="AW423" s="13" t="s">
        <v>35</v>
      </c>
      <c r="AX423" s="13" t="s">
        <v>71</v>
      </c>
      <c r="AY423" s="234" t="s">
        <v>133</v>
      </c>
    </row>
    <row r="424" s="13" customFormat="1">
      <c r="B424" s="233"/>
      <c r="D424" s="222" t="s">
        <v>146</v>
      </c>
      <c r="E424" s="234" t="s">
        <v>5</v>
      </c>
      <c r="F424" s="235" t="s">
        <v>220</v>
      </c>
      <c r="H424" s="236">
        <v>-7.2000000000000002</v>
      </c>
      <c r="I424" s="237"/>
      <c r="L424" s="233"/>
      <c r="M424" s="238"/>
      <c r="N424" s="239"/>
      <c r="O424" s="239"/>
      <c r="P424" s="239"/>
      <c r="Q424" s="239"/>
      <c r="R424" s="239"/>
      <c r="S424" s="239"/>
      <c r="T424" s="240"/>
      <c r="AT424" s="234" t="s">
        <v>146</v>
      </c>
      <c r="AU424" s="234" t="s">
        <v>79</v>
      </c>
      <c r="AV424" s="13" t="s">
        <v>79</v>
      </c>
      <c r="AW424" s="13" t="s">
        <v>35</v>
      </c>
      <c r="AX424" s="13" t="s">
        <v>71</v>
      </c>
      <c r="AY424" s="234" t="s">
        <v>133</v>
      </c>
    </row>
    <row r="425" s="13" customFormat="1">
      <c r="B425" s="233"/>
      <c r="D425" s="222" t="s">
        <v>146</v>
      </c>
      <c r="E425" s="234" t="s">
        <v>5</v>
      </c>
      <c r="F425" s="235" t="s">
        <v>221</v>
      </c>
      <c r="H425" s="236">
        <v>72.305999999999997</v>
      </c>
      <c r="I425" s="237"/>
      <c r="L425" s="233"/>
      <c r="M425" s="238"/>
      <c r="N425" s="239"/>
      <c r="O425" s="239"/>
      <c r="P425" s="239"/>
      <c r="Q425" s="239"/>
      <c r="R425" s="239"/>
      <c r="S425" s="239"/>
      <c r="T425" s="240"/>
      <c r="AT425" s="234" t="s">
        <v>146</v>
      </c>
      <c r="AU425" s="234" t="s">
        <v>79</v>
      </c>
      <c r="AV425" s="13" t="s">
        <v>79</v>
      </c>
      <c r="AW425" s="13" t="s">
        <v>35</v>
      </c>
      <c r="AX425" s="13" t="s">
        <v>71</v>
      </c>
      <c r="AY425" s="234" t="s">
        <v>133</v>
      </c>
    </row>
    <row r="426" s="13" customFormat="1">
      <c r="B426" s="233"/>
      <c r="D426" s="222" t="s">
        <v>146</v>
      </c>
      <c r="E426" s="234" t="s">
        <v>5</v>
      </c>
      <c r="F426" s="235" t="s">
        <v>222</v>
      </c>
      <c r="H426" s="236">
        <v>-14.279999999999999</v>
      </c>
      <c r="I426" s="237"/>
      <c r="L426" s="233"/>
      <c r="M426" s="238"/>
      <c r="N426" s="239"/>
      <c r="O426" s="239"/>
      <c r="P426" s="239"/>
      <c r="Q426" s="239"/>
      <c r="R426" s="239"/>
      <c r="S426" s="239"/>
      <c r="T426" s="240"/>
      <c r="AT426" s="234" t="s">
        <v>146</v>
      </c>
      <c r="AU426" s="234" t="s">
        <v>79</v>
      </c>
      <c r="AV426" s="13" t="s">
        <v>79</v>
      </c>
      <c r="AW426" s="13" t="s">
        <v>35</v>
      </c>
      <c r="AX426" s="13" t="s">
        <v>71</v>
      </c>
      <c r="AY426" s="234" t="s">
        <v>133</v>
      </c>
    </row>
    <row r="427" s="15" customFormat="1">
      <c r="B427" s="259"/>
      <c r="D427" s="222" t="s">
        <v>146</v>
      </c>
      <c r="E427" s="260" t="s">
        <v>5</v>
      </c>
      <c r="F427" s="261" t="s">
        <v>244</v>
      </c>
      <c r="H427" s="262">
        <v>718.48699999999997</v>
      </c>
      <c r="I427" s="263"/>
      <c r="L427" s="259"/>
      <c r="M427" s="264"/>
      <c r="N427" s="265"/>
      <c r="O427" s="265"/>
      <c r="P427" s="265"/>
      <c r="Q427" s="265"/>
      <c r="R427" s="265"/>
      <c r="S427" s="265"/>
      <c r="T427" s="266"/>
      <c r="AT427" s="260" t="s">
        <v>146</v>
      </c>
      <c r="AU427" s="260" t="s">
        <v>79</v>
      </c>
      <c r="AV427" s="15" t="s">
        <v>161</v>
      </c>
      <c r="AW427" s="15" t="s">
        <v>35</v>
      </c>
      <c r="AX427" s="15" t="s">
        <v>71</v>
      </c>
      <c r="AY427" s="260" t="s">
        <v>133</v>
      </c>
    </row>
    <row r="428" s="12" customFormat="1">
      <c r="B428" s="226"/>
      <c r="D428" s="222" t="s">
        <v>146</v>
      </c>
      <c r="E428" s="227" t="s">
        <v>5</v>
      </c>
      <c r="F428" s="228" t="s">
        <v>236</v>
      </c>
      <c r="H428" s="227" t="s">
        <v>5</v>
      </c>
      <c r="I428" s="229"/>
      <c r="L428" s="226"/>
      <c r="M428" s="230"/>
      <c r="N428" s="231"/>
      <c r="O428" s="231"/>
      <c r="P428" s="231"/>
      <c r="Q428" s="231"/>
      <c r="R428" s="231"/>
      <c r="S428" s="231"/>
      <c r="T428" s="232"/>
      <c r="AT428" s="227" t="s">
        <v>146</v>
      </c>
      <c r="AU428" s="227" t="s">
        <v>79</v>
      </c>
      <c r="AV428" s="12" t="s">
        <v>77</v>
      </c>
      <c r="AW428" s="12" t="s">
        <v>35</v>
      </c>
      <c r="AX428" s="12" t="s">
        <v>71</v>
      </c>
      <c r="AY428" s="227" t="s">
        <v>133</v>
      </c>
    </row>
    <row r="429" s="12" customFormat="1">
      <c r="B429" s="226"/>
      <c r="D429" s="222" t="s">
        <v>146</v>
      </c>
      <c r="E429" s="227" t="s">
        <v>5</v>
      </c>
      <c r="F429" s="228" t="s">
        <v>209</v>
      </c>
      <c r="H429" s="227" t="s">
        <v>5</v>
      </c>
      <c r="I429" s="229"/>
      <c r="L429" s="226"/>
      <c r="M429" s="230"/>
      <c r="N429" s="231"/>
      <c r="O429" s="231"/>
      <c r="P429" s="231"/>
      <c r="Q429" s="231"/>
      <c r="R429" s="231"/>
      <c r="S429" s="231"/>
      <c r="T429" s="232"/>
      <c r="AT429" s="227" t="s">
        <v>146</v>
      </c>
      <c r="AU429" s="227" t="s">
        <v>79</v>
      </c>
      <c r="AV429" s="12" t="s">
        <v>77</v>
      </c>
      <c r="AW429" s="12" t="s">
        <v>35</v>
      </c>
      <c r="AX429" s="12" t="s">
        <v>71</v>
      </c>
      <c r="AY429" s="227" t="s">
        <v>133</v>
      </c>
    </row>
    <row r="430" s="13" customFormat="1">
      <c r="B430" s="233"/>
      <c r="D430" s="222" t="s">
        <v>146</v>
      </c>
      <c r="E430" s="234" t="s">
        <v>5</v>
      </c>
      <c r="F430" s="235" t="s">
        <v>495</v>
      </c>
      <c r="H430" s="236">
        <v>12.42</v>
      </c>
      <c r="I430" s="237"/>
      <c r="L430" s="233"/>
      <c r="M430" s="238"/>
      <c r="N430" s="239"/>
      <c r="O430" s="239"/>
      <c r="P430" s="239"/>
      <c r="Q430" s="239"/>
      <c r="R430" s="239"/>
      <c r="S430" s="239"/>
      <c r="T430" s="240"/>
      <c r="AT430" s="234" t="s">
        <v>146</v>
      </c>
      <c r="AU430" s="234" t="s">
        <v>79</v>
      </c>
      <c r="AV430" s="13" t="s">
        <v>79</v>
      </c>
      <c r="AW430" s="13" t="s">
        <v>35</v>
      </c>
      <c r="AX430" s="13" t="s">
        <v>71</v>
      </c>
      <c r="AY430" s="234" t="s">
        <v>133</v>
      </c>
    </row>
    <row r="431" s="13" customFormat="1">
      <c r="B431" s="233"/>
      <c r="D431" s="222" t="s">
        <v>146</v>
      </c>
      <c r="E431" s="234" t="s">
        <v>5</v>
      </c>
      <c r="F431" s="235" t="s">
        <v>496</v>
      </c>
      <c r="H431" s="236">
        <v>3.9449999999999998</v>
      </c>
      <c r="I431" s="237"/>
      <c r="L431" s="233"/>
      <c r="M431" s="238"/>
      <c r="N431" s="239"/>
      <c r="O431" s="239"/>
      <c r="P431" s="239"/>
      <c r="Q431" s="239"/>
      <c r="R431" s="239"/>
      <c r="S431" s="239"/>
      <c r="T431" s="240"/>
      <c r="AT431" s="234" t="s">
        <v>146</v>
      </c>
      <c r="AU431" s="234" t="s">
        <v>79</v>
      </c>
      <c r="AV431" s="13" t="s">
        <v>79</v>
      </c>
      <c r="AW431" s="13" t="s">
        <v>35</v>
      </c>
      <c r="AX431" s="13" t="s">
        <v>71</v>
      </c>
      <c r="AY431" s="234" t="s">
        <v>133</v>
      </c>
    </row>
    <row r="432" s="13" customFormat="1">
      <c r="B432" s="233"/>
      <c r="D432" s="222" t="s">
        <v>146</v>
      </c>
      <c r="E432" s="234" t="s">
        <v>5</v>
      </c>
      <c r="F432" s="235" t="s">
        <v>497</v>
      </c>
      <c r="H432" s="236">
        <v>10.74</v>
      </c>
      <c r="I432" s="237"/>
      <c r="L432" s="233"/>
      <c r="M432" s="238"/>
      <c r="N432" s="239"/>
      <c r="O432" s="239"/>
      <c r="P432" s="239"/>
      <c r="Q432" s="239"/>
      <c r="R432" s="239"/>
      <c r="S432" s="239"/>
      <c r="T432" s="240"/>
      <c r="AT432" s="234" t="s">
        <v>146</v>
      </c>
      <c r="AU432" s="234" t="s">
        <v>79</v>
      </c>
      <c r="AV432" s="13" t="s">
        <v>79</v>
      </c>
      <c r="AW432" s="13" t="s">
        <v>35</v>
      </c>
      <c r="AX432" s="13" t="s">
        <v>71</v>
      </c>
      <c r="AY432" s="234" t="s">
        <v>133</v>
      </c>
    </row>
    <row r="433" s="13" customFormat="1">
      <c r="B433" s="233"/>
      <c r="D433" s="222" t="s">
        <v>146</v>
      </c>
      <c r="E433" s="234" t="s">
        <v>5</v>
      </c>
      <c r="F433" s="235" t="s">
        <v>498</v>
      </c>
      <c r="H433" s="236">
        <v>8.4450000000000003</v>
      </c>
      <c r="I433" s="237"/>
      <c r="L433" s="233"/>
      <c r="M433" s="238"/>
      <c r="N433" s="239"/>
      <c r="O433" s="239"/>
      <c r="P433" s="239"/>
      <c r="Q433" s="239"/>
      <c r="R433" s="239"/>
      <c r="S433" s="239"/>
      <c r="T433" s="240"/>
      <c r="AT433" s="234" t="s">
        <v>146</v>
      </c>
      <c r="AU433" s="234" t="s">
        <v>79</v>
      </c>
      <c r="AV433" s="13" t="s">
        <v>79</v>
      </c>
      <c r="AW433" s="13" t="s">
        <v>35</v>
      </c>
      <c r="AX433" s="13" t="s">
        <v>71</v>
      </c>
      <c r="AY433" s="234" t="s">
        <v>133</v>
      </c>
    </row>
    <row r="434" s="13" customFormat="1">
      <c r="B434" s="233"/>
      <c r="D434" s="222" t="s">
        <v>146</v>
      </c>
      <c r="E434" s="234" t="s">
        <v>5</v>
      </c>
      <c r="F434" s="235" t="s">
        <v>499</v>
      </c>
      <c r="H434" s="236">
        <v>8.3849999999999998</v>
      </c>
      <c r="I434" s="237"/>
      <c r="L434" s="233"/>
      <c r="M434" s="238"/>
      <c r="N434" s="239"/>
      <c r="O434" s="239"/>
      <c r="P434" s="239"/>
      <c r="Q434" s="239"/>
      <c r="R434" s="239"/>
      <c r="S434" s="239"/>
      <c r="T434" s="240"/>
      <c r="AT434" s="234" t="s">
        <v>146</v>
      </c>
      <c r="AU434" s="234" t="s">
        <v>79</v>
      </c>
      <c r="AV434" s="13" t="s">
        <v>79</v>
      </c>
      <c r="AW434" s="13" t="s">
        <v>35</v>
      </c>
      <c r="AX434" s="13" t="s">
        <v>71</v>
      </c>
      <c r="AY434" s="234" t="s">
        <v>133</v>
      </c>
    </row>
    <row r="435" s="13" customFormat="1">
      <c r="B435" s="233"/>
      <c r="D435" s="222" t="s">
        <v>146</v>
      </c>
      <c r="E435" s="234" t="s">
        <v>5</v>
      </c>
      <c r="F435" s="235" t="s">
        <v>500</v>
      </c>
      <c r="H435" s="236">
        <v>20.489999999999998</v>
      </c>
      <c r="I435" s="237"/>
      <c r="L435" s="233"/>
      <c r="M435" s="238"/>
      <c r="N435" s="239"/>
      <c r="O435" s="239"/>
      <c r="P435" s="239"/>
      <c r="Q435" s="239"/>
      <c r="R435" s="239"/>
      <c r="S435" s="239"/>
      <c r="T435" s="240"/>
      <c r="AT435" s="234" t="s">
        <v>146</v>
      </c>
      <c r="AU435" s="234" t="s">
        <v>79</v>
      </c>
      <c r="AV435" s="13" t="s">
        <v>79</v>
      </c>
      <c r="AW435" s="13" t="s">
        <v>35</v>
      </c>
      <c r="AX435" s="13" t="s">
        <v>71</v>
      </c>
      <c r="AY435" s="234" t="s">
        <v>133</v>
      </c>
    </row>
    <row r="436" s="12" customFormat="1">
      <c r="B436" s="226"/>
      <c r="D436" s="222" t="s">
        <v>146</v>
      </c>
      <c r="E436" s="227" t="s">
        <v>5</v>
      </c>
      <c r="F436" s="228" t="s">
        <v>218</v>
      </c>
      <c r="H436" s="227" t="s">
        <v>5</v>
      </c>
      <c r="I436" s="229"/>
      <c r="L436" s="226"/>
      <c r="M436" s="230"/>
      <c r="N436" s="231"/>
      <c r="O436" s="231"/>
      <c r="P436" s="231"/>
      <c r="Q436" s="231"/>
      <c r="R436" s="231"/>
      <c r="S436" s="231"/>
      <c r="T436" s="232"/>
      <c r="AT436" s="227" t="s">
        <v>146</v>
      </c>
      <c r="AU436" s="227" t="s">
        <v>79</v>
      </c>
      <c r="AV436" s="12" t="s">
        <v>77</v>
      </c>
      <c r="AW436" s="12" t="s">
        <v>35</v>
      </c>
      <c r="AX436" s="12" t="s">
        <v>71</v>
      </c>
      <c r="AY436" s="227" t="s">
        <v>133</v>
      </c>
    </row>
    <row r="437" s="13" customFormat="1">
      <c r="B437" s="233"/>
      <c r="D437" s="222" t="s">
        <v>146</v>
      </c>
      <c r="E437" s="234" t="s">
        <v>5</v>
      </c>
      <c r="F437" s="235" t="s">
        <v>501</v>
      </c>
      <c r="H437" s="236">
        <v>11.67</v>
      </c>
      <c r="I437" s="237"/>
      <c r="L437" s="233"/>
      <c r="M437" s="238"/>
      <c r="N437" s="239"/>
      <c r="O437" s="239"/>
      <c r="P437" s="239"/>
      <c r="Q437" s="239"/>
      <c r="R437" s="239"/>
      <c r="S437" s="239"/>
      <c r="T437" s="240"/>
      <c r="AT437" s="234" t="s">
        <v>146</v>
      </c>
      <c r="AU437" s="234" t="s">
        <v>79</v>
      </c>
      <c r="AV437" s="13" t="s">
        <v>79</v>
      </c>
      <c r="AW437" s="13" t="s">
        <v>35</v>
      </c>
      <c r="AX437" s="13" t="s">
        <v>71</v>
      </c>
      <c r="AY437" s="234" t="s">
        <v>133</v>
      </c>
    </row>
    <row r="438" s="15" customFormat="1">
      <c r="B438" s="259"/>
      <c r="D438" s="222" t="s">
        <v>146</v>
      </c>
      <c r="E438" s="260" t="s">
        <v>5</v>
      </c>
      <c r="F438" s="261" t="s">
        <v>244</v>
      </c>
      <c r="H438" s="262">
        <v>76.094999999999999</v>
      </c>
      <c r="I438" s="263"/>
      <c r="L438" s="259"/>
      <c r="M438" s="264"/>
      <c r="N438" s="265"/>
      <c r="O438" s="265"/>
      <c r="P438" s="265"/>
      <c r="Q438" s="265"/>
      <c r="R438" s="265"/>
      <c r="S438" s="265"/>
      <c r="T438" s="266"/>
      <c r="AT438" s="260" t="s">
        <v>146</v>
      </c>
      <c r="AU438" s="260" t="s">
        <v>79</v>
      </c>
      <c r="AV438" s="15" t="s">
        <v>161</v>
      </c>
      <c r="AW438" s="15" t="s">
        <v>35</v>
      </c>
      <c r="AX438" s="15" t="s">
        <v>71</v>
      </c>
      <c r="AY438" s="260" t="s">
        <v>133</v>
      </c>
    </row>
    <row r="439" s="12" customFormat="1">
      <c r="B439" s="226"/>
      <c r="D439" s="222" t="s">
        <v>146</v>
      </c>
      <c r="E439" s="227" t="s">
        <v>5</v>
      </c>
      <c r="F439" s="228" t="s">
        <v>502</v>
      </c>
      <c r="H439" s="227" t="s">
        <v>5</v>
      </c>
      <c r="I439" s="229"/>
      <c r="L439" s="226"/>
      <c r="M439" s="230"/>
      <c r="N439" s="231"/>
      <c r="O439" s="231"/>
      <c r="P439" s="231"/>
      <c r="Q439" s="231"/>
      <c r="R439" s="231"/>
      <c r="S439" s="231"/>
      <c r="T439" s="232"/>
      <c r="AT439" s="227" t="s">
        <v>146</v>
      </c>
      <c r="AU439" s="227" t="s">
        <v>79</v>
      </c>
      <c r="AV439" s="12" t="s">
        <v>77</v>
      </c>
      <c r="AW439" s="12" t="s">
        <v>35</v>
      </c>
      <c r="AX439" s="12" t="s">
        <v>71</v>
      </c>
      <c r="AY439" s="227" t="s">
        <v>133</v>
      </c>
    </row>
    <row r="440" s="13" customFormat="1">
      <c r="B440" s="233"/>
      <c r="D440" s="222" t="s">
        <v>146</v>
      </c>
      <c r="E440" s="234" t="s">
        <v>5</v>
      </c>
      <c r="F440" s="235" t="s">
        <v>196</v>
      </c>
      <c r="H440" s="236">
        <v>20.16</v>
      </c>
      <c r="I440" s="237"/>
      <c r="L440" s="233"/>
      <c r="M440" s="238"/>
      <c r="N440" s="239"/>
      <c r="O440" s="239"/>
      <c r="P440" s="239"/>
      <c r="Q440" s="239"/>
      <c r="R440" s="239"/>
      <c r="S440" s="239"/>
      <c r="T440" s="240"/>
      <c r="AT440" s="234" t="s">
        <v>146</v>
      </c>
      <c r="AU440" s="234" t="s">
        <v>79</v>
      </c>
      <c r="AV440" s="13" t="s">
        <v>79</v>
      </c>
      <c r="AW440" s="13" t="s">
        <v>35</v>
      </c>
      <c r="AX440" s="13" t="s">
        <v>71</v>
      </c>
      <c r="AY440" s="234" t="s">
        <v>133</v>
      </c>
    </row>
    <row r="441" s="13" customFormat="1">
      <c r="B441" s="233"/>
      <c r="D441" s="222" t="s">
        <v>146</v>
      </c>
      <c r="E441" s="234" t="s">
        <v>5</v>
      </c>
      <c r="F441" s="235" t="s">
        <v>197</v>
      </c>
      <c r="H441" s="236">
        <v>10.605</v>
      </c>
      <c r="I441" s="237"/>
      <c r="L441" s="233"/>
      <c r="M441" s="238"/>
      <c r="N441" s="239"/>
      <c r="O441" s="239"/>
      <c r="P441" s="239"/>
      <c r="Q441" s="239"/>
      <c r="R441" s="239"/>
      <c r="S441" s="239"/>
      <c r="T441" s="240"/>
      <c r="AT441" s="234" t="s">
        <v>146</v>
      </c>
      <c r="AU441" s="234" t="s">
        <v>79</v>
      </c>
      <c r="AV441" s="13" t="s">
        <v>79</v>
      </c>
      <c r="AW441" s="13" t="s">
        <v>35</v>
      </c>
      <c r="AX441" s="13" t="s">
        <v>71</v>
      </c>
      <c r="AY441" s="234" t="s">
        <v>133</v>
      </c>
    </row>
    <row r="442" s="13" customFormat="1">
      <c r="B442" s="233"/>
      <c r="D442" s="222" t="s">
        <v>146</v>
      </c>
      <c r="E442" s="234" t="s">
        <v>5</v>
      </c>
      <c r="F442" s="235" t="s">
        <v>198</v>
      </c>
      <c r="H442" s="236">
        <v>1.25</v>
      </c>
      <c r="I442" s="237"/>
      <c r="L442" s="233"/>
      <c r="M442" s="238"/>
      <c r="N442" s="239"/>
      <c r="O442" s="239"/>
      <c r="P442" s="239"/>
      <c r="Q442" s="239"/>
      <c r="R442" s="239"/>
      <c r="S442" s="239"/>
      <c r="T442" s="240"/>
      <c r="AT442" s="234" t="s">
        <v>146</v>
      </c>
      <c r="AU442" s="234" t="s">
        <v>79</v>
      </c>
      <c r="AV442" s="13" t="s">
        <v>79</v>
      </c>
      <c r="AW442" s="13" t="s">
        <v>35</v>
      </c>
      <c r="AX442" s="13" t="s">
        <v>71</v>
      </c>
      <c r="AY442" s="234" t="s">
        <v>133</v>
      </c>
    </row>
    <row r="443" s="15" customFormat="1">
      <c r="B443" s="259"/>
      <c r="D443" s="222" t="s">
        <v>146</v>
      </c>
      <c r="E443" s="260" t="s">
        <v>5</v>
      </c>
      <c r="F443" s="261" t="s">
        <v>244</v>
      </c>
      <c r="H443" s="262">
        <v>32.015000000000001</v>
      </c>
      <c r="I443" s="263"/>
      <c r="L443" s="259"/>
      <c r="M443" s="264"/>
      <c r="N443" s="265"/>
      <c r="O443" s="265"/>
      <c r="P443" s="265"/>
      <c r="Q443" s="265"/>
      <c r="R443" s="265"/>
      <c r="S443" s="265"/>
      <c r="T443" s="266"/>
      <c r="AT443" s="260" t="s">
        <v>146</v>
      </c>
      <c r="AU443" s="260" t="s">
        <v>79</v>
      </c>
      <c r="AV443" s="15" t="s">
        <v>161</v>
      </c>
      <c r="AW443" s="15" t="s">
        <v>35</v>
      </c>
      <c r="AX443" s="15" t="s">
        <v>71</v>
      </c>
      <c r="AY443" s="260" t="s">
        <v>133</v>
      </c>
    </row>
    <row r="444" s="14" customFormat="1">
      <c r="B444" s="241"/>
      <c r="D444" s="222" t="s">
        <v>146</v>
      </c>
      <c r="E444" s="242" t="s">
        <v>5</v>
      </c>
      <c r="F444" s="243" t="s">
        <v>150</v>
      </c>
      <c r="H444" s="244">
        <v>826.59699999999998</v>
      </c>
      <c r="I444" s="245"/>
      <c r="L444" s="241"/>
      <c r="M444" s="246"/>
      <c r="N444" s="247"/>
      <c r="O444" s="247"/>
      <c r="P444" s="247"/>
      <c r="Q444" s="247"/>
      <c r="R444" s="247"/>
      <c r="S444" s="247"/>
      <c r="T444" s="248"/>
      <c r="AT444" s="242" t="s">
        <v>146</v>
      </c>
      <c r="AU444" s="242" t="s">
        <v>79</v>
      </c>
      <c r="AV444" s="14" t="s">
        <v>140</v>
      </c>
      <c r="AW444" s="14" t="s">
        <v>35</v>
      </c>
      <c r="AX444" s="14" t="s">
        <v>77</v>
      </c>
      <c r="AY444" s="242" t="s">
        <v>133</v>
      </c>
    </row>
    <row r="445" s="1" customFormat="1" ht="16.5" customHeight="1">
      <c r="B445" s="209"/>
      <c r="C445" s="210" t="s">
        <v>503</v>
      </c>
      <c r="D445" s="210" t="s">
        <v>135</v>
      </c>
      <c r="E445" s="211" t="s">
        <v>504</v>
      </c>
      <c r="F445" s="212" t="s">
        <v>505</v>
      </c>
      <c r="G445" s="213" t="s">
        <v>138</v>
      </c>
      <c r="H445" s="214">
        <v>60.110999999999997</v>
      </c>
      <c r="I445" s="215"/>
      <c r="J445" s="216">
        <f>ROUND(I445*H445,2)</f>
        <v>0</v>
      </c>
      <c r="K445" s="212" t="s">
        <v>139</v>
      </c>
      <c r="L445" s="48"/>
      <c r="M445" s="217" t="s">
        <v>5</v>
      </c>
      <c r="N445" s="218" t="s">
        <v>42</v>
      </c>
      <c r="O445" s="49"/>
      <c r="P445" s="219">
        <f>O445*H445</f>
        <v>0</v>
      </c>
      <c r="Q445" s="219">
        <v>0</v>
      </c>
      <c r="R445" s="219">
        <f>Q445*H445</f>
        <v>0</v>
      </c>
      <c r="S445" s="219">
        <v>0.050000000000000003</v>
      </c>
      <c r="T445" s="220">
        <f>S445*H445</f>
        <v>3.0055499999999999</v>
      </c>
      <c r="AR445" s="26" t="s">
        <v>140</v>
      </c>
      <c r="AT445" s="26" t="s">
        <v>135</v>
      </c>
      <c r="AU445" s="26" t="s">
        <v>79</v>
      </c>
      <c r="AY445" s="26" t="s">
        <v>133</v>
      </c>
      <c r="BE445" s="221">
        <f>IF(N445="základní",J445,0)</f>
        <v>0</v>
      </c>
      <c r="BF445" s="221">
        <f>IF(N445="snížená",J445,0)</f>
        <v>0</v>
      </c>
      <c r="BG445" s="221">
        <f>IF(N445="zákl. přenesená",J445,0)</f>
        <v>0</v>
      </c>
      <c r="BH445" s="221">
        <f>IF(N445="sníž. přenesená",J445,0)</f>
        <v>0</v>
      </c>
      <c r="BI445" s="221">
        <f>IF(N445="nulová",J445,0)</f>
        <v>0</v>
      </c>
      <c r="BJ445" s="26" t="s">
        <v>77</v>
      </c>
      <c r="BK445" s="221">
        <f>ROUND(I445*H445,2)</f>
        <v>0</v>
      </c>
      <c r="BL445" s="26" t="s">
        <v>140</v>
      </c>
      <c r="BM445" s="26" t="s">
        <v>506</v>
      </c>
    </row>
    <row r="446" s="1" customFormat="1">
      <c r="B446" s="48"/>
      <c r="D446" s="222" t="s">
        <v>142</v>
      </c>
      <c r="F446" s="223" t="s">
        <v>507</v>
      </c>
      <c r="I446" s="183"/>
      <c r="L446" s="48"/>
      <c r="M446" s="224"/>
      <c r="N446" s="49"/>
      <c r="O446" s="49"/>
      <c r="P446" s="49"/>
      <c r="Q446" s="49"/>
      <c r="R446" s="49"/>
      <c r="S446" s="49"/>
      <c r="T446" s="87"/>
      <c r="AT446" s="26" t="s">
        <v>142</v>
      </c>
      <c r="AU446" s="26" t="s">
        <v>79</v>
      </c>
    </row>
    <row r="447" s="1" customFormat="1">
      <c r="B447" s="48"/>
      <c r="D447" s="222" t="s">
        <v>144</v>
      </c>
      <c r="F447" s="225" t="s">
        <v>145</v>
      </c>
      <c r="I447" s="183"/>
      <c r="L447" s="48"/>
      <c r="M447" s="224"/>
      <c r="N447" s="49"/>
      <c r="O447" s="49"/>
      <c r="P447" s="49"/>
      <c r="Q447" s="49"/>
      <c r="R447" s="49"/>
      <c r="S447" s="49"/>
      <c r="T447" s="87"/>
      <c r="AT447" s="26" t="s">
        <v>144</v>
      </c>
      <c r="AU447" s="26" t="s">
        <v>79</v>
      </c>
    </row>
    <row r="448" s="12" customFormat="1">
      <c r="B448" s="226"/>
      <c r="D448" s="222" t="s">
        <v>146</v>
      </c>
      <c r="E448" s="227" t="s">
        <v>5</v>
      </c>
      <c r="F448" s="228" t="s">
        <v>508</v>
      </c>
      <c r="H448" s="227" t="s">
        <v>5</v>
      </c>
      <c r="I448" s="229"/>
      <c r="L448" s="226"/>
      <c r="M448" s="230"/>
      <c r="N448" s="231"/>
      <c r="O448" s="231"/>
      <c r="P448" s="231"/>
      <c r="Q448" s="231"/>
      <c r="R448" s="231"/>
      <c r="S448" s="231"/>
      <c r="T448" s="232"/>
      <c r="AT448" s="227" t="s">
        <v>146</v>
      </c>
      <c r="AU448" s="227" t="s">
        <v>79</v>
      </c>
      <c r="AV448" s="12" t="s">
        <v>77</v>
      </c>
      <c r="AW448" s="12" t="s">
        <v>35</v>
      </c>
      <c r="AX448" s="12" t="s">
        <v>71</v>
      </c>
      <c r="AY448" s="227" t="s">
        <v>133</v>
      </c>
    </row>
    <row r="449" s="12" customFormat="1">
      <c r="B449" s="226"/>
      <c r="D449" s="222" t="s">
        <v>146</v>
      </c>
      <c r="E449" s="227" t="s">
        <v>5</v>
      </c>
      <c r="F449" s="228" t="s">
        <v>509</v>
      </c>
      <c r="H449" s="227" t="s">
        <v>5</v>
      </c>
      <c r="I449" s="229"/>
      <c r="L449" s="226"/>
      <c r="M449" s="230"/>
      <c r="N449" s="231"/>
      <c r="O449" s="231"/>
      <c r="P449" s="231"/>
      <c r="Q449" s="231"/>
      <c r="R449" s="231"/>
      <c r="S449" s="231"/>
      <c r="T449" s="232"/>
      <c r="AT449" s="227" t="s">
        <v>146</v>
      </c>
      <c r="AU449" s="227" t="s">
        <v>79</v>
      </c>
      <c r="AV449" s="12" t="s">
        <v>77</v>
      </c>
      <c r="AW449" s="12" t="s">
        <v>35</v>
      </c>
      <c r="AX449" s="12" t="s">
        <v>71</v>
      </c>
      <c r="AY449" s="227" t="s">
        <v>133</v>
      </c>
    </row>
    <row r="450" s="13" customFormat="1">
      <c r="B450" s="233"/>
      <c r="D450" s="222" t="s">
        <v>146</v>
      </c>
      <c r="E450" s="234" t="s">
        <v>5</v>
      </c>
      <c r="F450" s="235" t="s">
        <v>510</v>
      </c>
      <c r="H450" s="236">
        <v>29.350000000000001</v>
      </c>
      <c r="I450" s="237"/>
      <c r="L450" s="233"/>
      <c r="M450" s="238"/>
      <c r="N450" s="239"/>
      <c r="O450" s="239"/>
      <c r="P450" s="239"/>
      <c r="Q450" s="239"/>
      <c r="R450" s="239"/>
      <c r="S450" s="239"/>
      <c r="T450" s="240"/>
      <c r="AT450" s="234" t="s">
        <v>146</v>
      </c>
      <c r="AU450" s="234" t="s">
        <v>79</v>
      </c>
      <c r="AV450" s="13" t="s">
        <v>79</v>
      </c>
      <c r="AW450" s="13" t="s">
        <v>35</v>
      </c>
      <c r="AX450" s="13" t="s">
        <v>71</v>
      </c>
      <c r="AY450" s="234" t="s">
        <v>133</v>
      </c>
    </row>
    <row r="451" s="13" customFormat="1">
      <c r="B451" s="233"/>
      <c r="D451" s="222" t="s">
        <v>146</v>
      </c>
      <c r="E451" s="234" t="s">
        <v>5</v>
      </c>
      <c r="F451" s="235" t="s">
        <v>511</v>
      </c>
      <c r="H451" s="236">
        <v>19.43</v>
      </c>
      <c r="I451" s="237"/>
      <c r="L451" s="233"/>
      <c r="M451" s="238"/>
      <c r="N451" s="239"/>
      <c r="O451" s="239"/>
      <c r="P451" s="239"/>
      <c r="Q451" s="239"/>
      <c r="R451" s="239"/>
      <c r="S451" s="239"/>
      <c r="T451" s="240"/>
      <c r="AT451" s="234" t="s">
        <v>146</v>
      </c>
      <c r="AU451" s="234" t="s">
        <v>79</v>
      </c>
      <c r="AV451" s="13" t="s">
        <v>79</v>
      </c>
      <c r="AW451" s="13" t="s">
        <v>35</v>
      </c>
      <c r="AX451" s="13" t="s">
        <v>71</v>
      </c>
      <c r="AY451" s="234" t="s">
        <v>133</v>
      </c>
    </row>
    <row r="452" s="12" customFormat="1">
      <c r="B452" s="226"/>
      <c r="D452" s="222" t="s">
        <v>146</v>
      </c>
      <c r="E452" s="227" t="s">
        <v>5</v>
      </c>
      <c r="F452" s="228" t="s">
        <v>512</v>
      </c>
      <c r="H452" s="227" t="s">
        <v>5</v>
      </c>
      <c r="I452" s="229"/>
      <c r="L452" s="226"/>
      <c r="M452" s="230"/>
      <c r="N452" s="231"/>
      <c r="O452" s="231"/>
      <c r="P452" s="231"/>
      <c r="Q452" s="231"/>
      <c r="R452" s="231"/>
      <c r="S452" s="231"/>
      <c r="T452" s="232"/>
      <c r="AT452" s="227" t="s">
        <v>146</v>
      </c>
      <c r="AU452" s="227" t="s">
        <v>79</v>
      </c>
      <c r="AV452" s="12" t="s">
        <v>77</v>
      </c>
      <c r="AW452" s="12" t="s">
        <v>35</v>
      </c>
      <c r="AX452" s="12" t="s">
        <v>71</v>
      </c>
      <c r="AY452" s="227" t="s">
        <v>133</v>
      </c>
    </row>
    <row r="453" s="13" customFormat="1">
      <c r="B453" s="233"/>
      <c r="D453" s="222" t="s">
        <v>146</v>
      </c>
      <c r="E453" s="234" t="s">
        <v>5</v>
      </c>
      <c r="F453" s="235" t="s">
        <v>513</v>
      </c>
      <c r="H453" s="236">
        <v>11.331</v>
      </c>
      <c r="I453" s="237"/>
      <c r="L453" s="233"/>
      <c r="M453" s="238"/>
      <c r="N453" s="239"/>
      <c r="O453" s="239"/>
      <c r="P453" s="239"/>
      <c r="Q453" s="239"/>
      <c r="R453" s="239"/>
      <c r="S453" s="239"/>
      <c r="T453" s="240"/>
      <c r="AT453" s="234" t="s">
        <v>146</v>
      </c>
      <c r="AU453" s="234" t="s">
        <v>79</v>
      </c>
      <c r="AV453" s="13" t="s">
        <v>79</v>
      </c>
      <c r="AW453" s="13" t="s">
        <v>35</v>
      </c>
      <c r="AX453" s="13" t="s">
        <v>71</v>
      </c>
      <c r="AY453" s="234" t="s">
        <v>133</v>
      </c>
    </row>
    <row r="454" s="14" customFormat="1">
      <c r="B454" s="241"/>
      <c r="D454" s="222" t="s">
        <v>146</v>
      </c>
      <c r="E454" s="242" t="s">
        <v>5</v>
      </c>
      <c r="F454" s="243" t="s">
        <v>150</v>
      </c>
      <c r="H454" s="244">
        <v>60.110999999999997</v>
      </c>
      <c r="I454" s="245"/>
      <c r="L454" s="241"/>
      <c r="M454" s="246"/>
      <c r="N454" s="247"/>
      <c r="O454" s="247"/>
      <c r="P454" s="247"/>
      <c r="Q454" s="247"/>
      <c r="R454" s="247"/>
      <c r="S454" s="247"/>
      <c r="T454" s="248"/>
      <c r="AT454" s="242" t="s">
        <v>146</v>
      </c>
      <c r="AU454" s="242" t="s">
        <v>79</v>
      </c>
      <c r="AV454" s="14" t="s">
        <v>140</v>
      </c>
      <c r="AW454" s="14" t="s">
        <v>35</v>
      </c>
      <c r="AX454" s="14" t="s">
        <v>77</v>
      </c>
      <c r="AY454" s="242" t="s">
        <v>133</v>
      </c>
    </row>
    <row r="455" s="1" customFormat="1" ht="25.5" customHeight="1">
      <c r="B455" s="209"/>
      <c r="C455" s="210" t="s">
        <v>514</v>
      </c>
      <c r="D455" s="210" t="s">
        <v>135</v>
      </c>
      <c r="E455" s="211" t="s">
        <v>515</v>
      </c>
      <c r="F455" s="212" t="s">
        <v>516</v>
      </c>
      <c r="G455" s="213" t="s">
        <v>138</v>
      </c>
      <c r="H455" s="214">
        <v>33.003</v>
      </c>
      <c r="I455" s="215"/>
      <c r="J455" s="216">
        <f>ROUND(I455*H455,2)</f>
        <v>0</v>
      </c>
      <c r="K455" s="212" t="s">
        <v>139</v>
      </c>
      <c r="L455" s="48"/>
      <c r="M455" s="217" t="s">
        <v>5</v>
      </c>
      <c r="N455" s="218" t="s">
        <v>42</v>
      </c>
      <c r="O455" s="49"/>
      <c r="P455" s="219">
        <f>O455*H455</f>
        <v>0</v>
      </c>
      <c r="Q455" s="219">
        <v>0</v>
      </c>
      <c r="R455" s="219">
        <f>Q455*H455</f>
        <v>0</v>
      </c>
      <c r="S455" s="219">
        <v>0</v>
      </c>
      <c r="T455" s="220">
        <f>S455*H455</f>
        <v>0</v>
      </c>
      <c r="AR455" s="26" t="s">
        <v>140</v>
      </c>
      <c r="AT455" s="26" t="s">
        <v>135</v>
      </c>
      <c r="AU455" s="26" t="s">
        <v>79</v>
      </c>
      <c r="AY455" s="26" t="s">
        <v>133</v>
      </c>
      <c r="BE455" s="221">
        <f>IF(N455="základní",J455,0)</f>
        <v>0</v>
      </c>
      <c r="BF455" s="221">
        <f>IF(N455="snížená",J455,0)</f>
        <v>0</v>
      </c>
      <c r="BG455" s="221">
        <f>IF(N455="zákl. přenesená",J455,0)</f>
        <v>0</v>
      </c>
      <c r="BH455" s="221">
        <f>IF(N455="sníž. přenesená",J455,0)</f>
        <v>0</v>
      </c>
      <c r="BI455" s="221">
        <f>IF(N455="nulová",J455,0)</f>
        <v>0</v>
      </c>
      <c r="BJ455" s="26" t="s">
        <v>77</v>
      </c>
      <c r="BK455" s="221">
        <f>ROUND(I455*H455,2)</f>
        <v>0</v>
      </c>
      <c r="BL455" s="26" t="s">
        <v>140</v>
      </c>
      <c r="BM455" s="26" t="s">
        <v>517</v>
      </c>
    </row>
    <row r="456" s="1" customFormat="1">
      <c r="B456" s="48"/>
      <c r="D456" s="222" t="s">
        <v>142</v>
      </c>
      <c r="F456" s="223" t="s">
        <v>518</v>
      </c>
      <c r="I456" s="183"/>
      <c r="L456" s="48"/>
      <c r="M456" s="224"/>
      <c r="N456" s="49"/>
      <c r="O456" s="49"/>
      <c r="P456" s="49"/>
      <c r="Q456" s="49"/>
      <c r="R456" s="49"/>
      <c r="S456" s="49"/>
      <c r="T456" s="87"/>
      <c r="AT456" s="26" t="s">
        <v>142</v>
      </c>
      <c r="AU456" s="26" t="s">
        <v>79</v>
      </c>
    </row>
    <row r="457" s="1" customFormat="1">
      <c r="B457" s="48"/>
      <c r="D457" s="222" t="s">
        <v>144</v>
      </c>
      <c r="F457" s="225" t="s">
        <v>145</v>
      </c>
      <c r="I457" s="183"/>
      <c r="L457" s="48"/>
      <c r="M457" s="224"/>
      <c r="N457" s="49"/>
      <c r="O457" s="49"/>
      <c r="P457" s="49"/>
      <c r="Q457" s="49"/>
      <c r="R457" s="49"/>
      <c r="S457" s="49"/>
      <c r="T457" s="87"/>
      <c r="AT457" s="26" t="s">
        <v>144</v>
      </c>
      <c r="AU457" s="26" t="s">
        <v>79</v>
      </c>
    </row>
    <row r="458" s="12" customFormat="1">
      <c r="B458" s="226"/>
      <c r="D458" s="222" t="s">
        <v>146</v>
      </c>
      <c r="E458" s="227" t="s">
        <v>5</v>
      </c>
      <c r="F458" s="228" t="s">
        <v>519</v>
      </c>
      <c r="H458" s="227" t="s">
        <v>5</v>
      </c>
      <c r="I458" s="229"/>
      <c r="L458" s="226"/>
      <c r="M458" s="230"/>
      <c r="N458" s="231"/>
      <c r="O458" s="231"/>
      <c r="P458" s="231"/>
      <c r="Q458" s="231"/>
      <c r="R458" s="231"/>
      <c r="S458" s="231"/>
      <c r="T458" s="232"/>
      <c r="AT458" s="227" t="s">
        <v>146</v>
      </c>
      <c r="AU458" s="227" t="s">
        <v>79</v>
      </c>
      <c r="AV458" s="12" t="s">
        <v>77</v>
      </c>
      <c r="AW458" s="12" t="s">
        <v>35</v>
      </c>
      <c r="AX458" s="12" t="s">
        <v>71</v>
      </c>
      <c r="AY458" s="227" t="s">
        <v>133</v>
      </c>
    </row>
    <row r="459" s="13" customFormat="1">
      <c r="B459" s="233"/>
      <c r="D459" s="222" t="s">
        <v>146</v>
      </c>
      <c r="E459" s="234" t="s">
        <v>5</v>
      </c>
      <c r="F459" s="235" t="s">
        <v>177</v>
      </c>
      <c r="H459" s="236">
        <v>33.003</v>
      </c>
      <c r="I459" s="237"/>
      <c r="L459" s="233"/>
      <c r="M459" s="238"/>
      <c r="N459" s="239"/>
      <c r="O459" s="239"/>
      <c r="P459" s="239"/>
      <c r="Q459" s="239"/>
      <c r="R459" s="239"/>
      <c r="S459" s="239"/>
      <c r="T459" s="240"/>
      <c r="AT459" s="234" t="s">
        <v>146</v>
      </c>
      <c r="AU459" s="234" t="s">
        <v>79</v>
      </c>
      <c r="AV459" s="13" t="s">
        <v>79</v>
      </c>
      <c r="AW459" s="13" t="s">
        <v>35</v>
      </c>
      <c r="AX459" s="13" t="s">
        <v>77</v>
      </c>
      <c r="AY459" s="234" t="s">
        <v>133</v>
      </c>
    </row>
    <row r="460" s="11" customFormat="1" ht="29.88" customHeight="1">
      <c r="B460" s="196"/>
      <c r="D460" s="197" t="s">
        <v>70</v>
      </c>
      <c r="E460" s="207" t="s">
        <v>520</v>
      </c>
      <c r="F460" s="207" t="s">
        <v>521</v>
      </c>
      <c r="I460" s="199"/>
      <c r="J460" s="208">
        <f>BK460</f>
        <v>0</v>
      </c>
      <c r="L460" s="196"/>
      <c r="M460" s="201"/>
      <c r="N460" s="202"/>
      <c r="O460" s="202"/>
      <c r="P460" s="203">
        <f>SUM(P461:P472)</f>
        <v>0</v>
      </c>
      <c r="Q460" s="202"/>
      <c r="R460" s="203">
        <f>SUM(R461:R472)</f>
        <v>0</v>
      </c>
      <c r="S460" s="202"/>
      <c r="T460" s="204">
        <f>SUM(T461:T472)</f>
        <v>0</v>
      </c>
      <c r="AR460" s="197" t="s">
        <v>77</v>
      </c>
      <c r="AT460" s="205" t="s">
        <v>70</v>
      </c>
      <c r="AU460" s="205" t="s">
        <v>77</v>
      </c>
      <c r="AY460" s="197" t="s">
        <v>133</v>
      </c>
      <c r="BK460" s="206">
        <f>SUM(BK461:BK472)</f>
        <v>0</v>
      </c>
    </row>
    <row r="461" s="1" customFormat="1" ht="25.5" customHeight="1">
      <c r="B461" s="209"/>
      <c r="C461" s="210" t="s">
        <v>522</v>
      </c>
      <c r="D461" s="210" t="s">
        <v>135</v>
      </c>
      <c r="E461" s="211" t="s">
        <v>523</v>
      </c>
      <c r="F461" s="212" t="s">
        <v>524</v>
      </c>
      <c r="G461" s="213" t="s">
        <v>525</v>
      </c>
      <c r="H461" s="214">
        <v>69.725999999999999</v>
      </c>
      <c r="I461" s="215"/>
      <c r="J461" s="216">
        <f>ROUND(I461*H461,2)</f>
        <v>0</v>
      </c>
      <c r="K461" s="212" t="s">
        <v>139</v>
      </c>
      <c r="L461" s="48"/>
      <c r="M461" s="217" t="s">
        <v>5</v>
      </c>
      <c r="N461" s="218" t="s">
        <v>42</v>
      </c>
      <c r="O461" s="49"/>
      <c r="P461" s="219">
        <f>O461*H461</f>
        <v>0</v>
      </c>
      <c r="Q461" s="219">
        <v>0</v>
      </c>
      <c r="R461" s="219">
        <f>Q461*H461</f>
        <v>0</v>
      </c>
      <c r="S461" s="219">
        <v>0</v>
      </c>
      <c r="T461" s="220">
        <f>S461*H461</f>
        <v>0</v>
      </c>
      <c r="AR461" s="26" t="s">
        <v>140</v>
      </c>
      <c r="AT461" s="26" t="s">
        <v>135</v>
      </c>
      <c r="AU461" s="26" t="s">
        <v>79</v>
      </c>
      <c r="AY461" s="26" t="s">
        <v>133</v>
      </c>
      <c r="BE461" s="221">
        <f>IF(N461="základní",J461,0)</f>
        <v>0</v>
      </c>
      <c r="BF461" s="221">
        <f>IF(N461="snížená",J461,0)</f>
        <v>0</v>
      </c>
      <c r="BG461" s="221">
        <f>IF(N461="zákl. přenesená",J461,0)</f>
        <v>0</v>
      </c>
      <c r="BH461" s="221">
        <f>IF(N461="sníž. přenesená",J461,0)</f>
        <v>0</v>
      </c>
      <c r="BI461" s="221">
        <f>IF(N461="nulová",J461,0)</f>
        <v>0</v>
      </c>
      <c r="BJ461" s="26" t="s">
        <v>77</v>
      </c>
      <c r="BK461" s="221">
        <f>ROUND(I461*H461,2)</f>
        <v>0</v>
      </c>
      <c r="BL461" s="26" t="s">
        <v>140</v>
      </c>
      <c r="BM461" s="26" t="s">
        <v>526</v>
      </c>
    </row>
    <row r="462" s="1" customFormat="1">
      <c r="B462" s="48"/>
      <c r="D462" s="222" t="s">
        <v>142</v>
      </c>
      <c r="F462" s="223" t="s">
        <v>527</v>
      </c>
      <c r="I462" s="183"/>
      <c r="L462" s="48"/>
      <c r="M462" s="224"/>
      <c r="N462" s="49"/>
      <c r="O462" s="49"/>
      <c r="P462" s="49"/>
      <c r="Q462" s="49"/>
      <c r="R462" s="49"/>
      <c r="S462" s="49"/>
      <c r="T462" s="87"/>
      <c r="AT462" s="26" t="s">
        <v>142</v>
      </c>
      <c r="AU462" s="26" t="s">
        <v>79</v>
      </c>
    </row>
    <row r="463" s="1" customFormat="1" ht="25.5" customHeight="1">
      <c r="B463" s="209"/>
      <c r="C463" s="210" t="s">
        <v>528</v>
      </c>
      <c r="D463" s="210" t="s">
        <v>135</v>
      </c>
      <c r="E463" s="211" t="s">
        <v>529</v>
      </c>
      <c r="F463" s="212" t="s">
        <v>530</v>
      </c>
      <c r="G463" s="213" t="s">
        <v>525</v>
      </c>
      <c r="H463" s="214">
        <v>69.725999999999999</v>
      </c>
      <c r="I463" s="215"/>
      <c r="J463" s="216">
        <f>ROUND(I463*H463,2)</f>
        <v>0</v>
      </c>
      <c r="K463" s="212" t="s">
        <v>139</v>
      </c>
      <c r="L463" s="48"/>
      <c r="M463" s="217" t="s">
        <v>5</v>
      </c>
      <c r="N463" s="218" t="s">
        <v>42</v>
      </c>
      <c r="O463" s="49"/>
      <c r="P463" s="219">
        <f>O463*H463</f>
        <v>0</v>
      </c>
      <c r="Q463" s="219">
        <v>0</v>
      </c>
      <c r="R463" s="219">
        <f>Q463*H463</f>
        <v>0</v>
      </c>
      <c r="S463" s="219">
        <v>0</v>
      </c>
      <c r="T463" s="220">
        <f>S463*H463</f>
        <v>0</v>
      </c>
      <c r="AR463" s="26" t="s">
        <v>140</v>
      </c>
      <c r="AT463" s="26" t="s">
        <v>135</v>
      </c>
      <c r="AU463" s="26" t="s">
        <v>79</v>
      </c>
      <c r="AY463" s="26" t="s">
        <v>133</v>
      </c>
      <c r="BE463" s="221">
        <f>IF(N463="základní",J463,0)</f>
        <v>0</v>
      </c>
      <c r="BF463" s="221">
        <f>IF(N463="snížená",J463,0)</f>
        <v>0</v>
      </c>
      <c r="BG463" s="221">
        <f>IF(N463="zákl. přenesená",J463,0)</f>
        <v>0</v>
      </c>
      <c r="BH463" s="221">
        <f>IF(N463="sníž. přenesená",J463,0)</f>
        <v>0</v>
      </c>
      <c r="BI463" s="221">
        <f>IF(N463="nulová",J463,0)</f>
        <v>0</v>
      </c>
      <c r="BJ463" s="26" t="s">
        <v>77</v>
      </c>
      <c r="BK463" s="221">
        <f>ROUND(I463*H463,2)</f>
        <v>0</v>
      </c>
      <c r="BL463" s="26" t="s">
        <v>140</v>
      </c>
      <c r="BM463" s="26" t="s">
        <v>531</v>
      </c>
    </row>
    <row r="464" s="1" customFormat="1">
      <c r="B464" s="48"/>
      <c r="D464" s="222" t="s">
        <v>142</v>
      </c>
      <c r="F464" s="223" t="s">
        <v>532</v>
      </c>
      <c r="I464" s="183"/>
      <c r="L464" s="48"/>
      <c r="M464" s="224"/>
      <c r="N464" s="49"/>
      <c r="O464" s="49"/>
      <c r="P464" s="49"/>
      <c r="Q464" s="49"/>
      <c r="R464" s="49"/>
      <c r="S464" s="49"/>
      <c r="T464" s="87"/>
      <c r="AT464" s="26" t="s">
        <v>142</v>
      </c>
      <c r="AU464" s="26" t="s">
        <v>79</v>
      </c>
    </row>
    <row r="465" s="1" customFormat="1" ht="25.5" customHeight="1">
      <c r="B465" s="209"/>
      <c r="C465" s="210" t="s">
        <v>533</v>
      </c>
      <c r="D465" s="210" t="s">
        <v>135</v>
      </c>
      <c r="E465" s="211" t="s">
        <v>534</v>
      </c>
      <c r="F465" s="212" t="s">
        <v>535</v>
      </c>
      <c r="G465" s="213" t="s">
        <v>525</v>
      </c>
      <c r="H465" s="214">
        <v>627.53399999999999</v>
      </c>
      <c r="I465" s="215"/>
      <c r="J465" s="216">
        <f>ROUND(I465*H465,2)</f>
        <v>0</v>
      </c>
      <c r="K465" s="212" t="s">
        <v>139</v>
      </c>
      <c r="L465" s="48"/>
      <c r="M465" s="217" t="s">
        <v>5</v>
      </c>
      <c r="N465" s="218" t="s">
        <v>42</v>
      </c>
      <c r="O465" s="49"/>
      <c r="P465" s="219">
        <f>O465*H465</f>
        <v>0</v>
      </c>
      <c r="Q465" s="219">
        <v>0</v>
      </c>
      <c r="R465" s="219">
        <f>Q465*H465</f>
        <v>0</v>
      </c>
      <c r="S465" s="219">
        <v>0</v>
      </c>
      <c r="T465" s="220">
        <f>S465*H465</f>
        <v>0</v>
      </c>
      <c r="AR465" s="26" t="s">
        <v>140</v>
      </c>
      <c r="AT465" s="26" t="s">
        <v>135</v>
      </c>
      <c r="AU465" s="26" t="s">
        <v>79</v>
      </c>
      <c r="AY465" s="26" t="s">
        <v>133</v>
      </c>
      <c r="BE465" s="221">
        <f>IF(N465="základní",J465,0)</f>
        <v>0</v>
      </c>
      <c r="BF465" s="221">
        <f>IF(N465="snížená",J465,0)</f>
        <v>0</v>
      </c>
      <c r="BG465" s="221">
        <f>IF(N465="zákl. přenesená",J465,0)</f>
        <v>0</v>
      </c>
      <c r="BH465" s="221">
        <f>IF(N465="sníž. přenesená",J465,0)</f>
        <v>0</v>
      </c>
      <c r="BI465" s="221">
        <f>IF(N465="nulová",J465,0)</f>
        <v>0</v>
      </c>
      <c r="BJ465" s="26" t="s">
        <v>77</v>
      </c>
      <c r="BK465" s="221">
        <f>ROUND(I465*H465,2)</f>
        <v>0</v>
      </c>
      <c r="BL465" s="26" t="s">
        <v>140</v>
      </c>
      <c r="BM465" s="26" t="s">
        <v>536</v>
      </c>
    </row>
    <row r="466" s="1" customFormat="1">
      <c r="B466" s="48"/>
      <c r="D466" s="222" t="s">
        <v>142</v>
      </c>
      <c r="F466" s="223" t="s">
        <v>537</v>
      </c>
      <c r="I466" s="183"/>
      <c r="L466" s="48"/>
      <c r="M466" s="224"/>
      <c r="N466" s="49"/>
      <c r="O466" s="49"/>
      <c r="P466" s="49"/>
      <c r="Q466" s="49"/>
      <c r="R466" s="49"/>
      <c r="S466" s="49"/>
      <c r="T466" s="87"/>
      <c r="AT466" s="26" t="s">
        <v>142</v>
      </c>
      <c r="AU466" s="26" t="s">
        <v>79</v>
      </c>
    </row>
    <row r="467" s="13" customFormat="1">
      <c r="B467" s="233"/>
      <c r="D467" s="222" t="s">
        <v>146</v>
      </c>
      <c r="F467" s="235" t="s">
        <v>538</v>
      </c>
      <c r="H467" s="236">
        <v>627.53399999999999</v>
      </c>
      <c r="I467" s="237"/>
      <c r="L467" s="233"/>
      <c r="M467" s="238"/>
      <c r="N467" s="239"/>
      <c r="O467" s="239"/>
      <c r="P467" s="239"/>
      <c r="Q467" s="239"/>
      <c r="R467" s="239"/>
      <c r="S467" s="239"/>
      <c r="T467" s="240"/>
      <c r="AT467" s="234" t="s">
        <v>146</v>
      </c>
      <c r="AU467" s="234" t="s">
        <v>79</v>
      </c>
      <c r="AV467" s="13" t="s">
        <v>79</v>
      </c>
      <c r="AW467" s="13" t="s">
        <v>6</v>
      </c>
      <c r="AX467" s="13" t="s">
        <v>77</v>
      </c>
      <c r="AY467" s="234" t="s">
        <v>133</v>
      </c>
    </row>
    <row r="468" s="1" customFormat="1" ht="25.5" customHeight="1">
      <c r="B468" s="209"/>
      <c r="C468" s="210" t="s">
        <v>539</v>
      </c>
      <c r="D468" s="210" t="s">
        <v>135</v>
      </c>
      <c r="E468" s="211" t="s">
        <v>540</v>
      </c>
      <c r="F468" s="212" t="s">
        <v>541</v>
      </c>
      <c r="G468" s="213" t="s">
        <v>525</v>
      </c>
      <c r="H468" s="214">
        <v>21.800000000000001</v>
      </c>
      <c r="I468" s="215"/>
      <c r="J468" s="216">
        <f>ROUND(I468*H468,2)</f>
        <v>0</v>
      </c>
      <c r="K468" s="212" t="s">
        <v>139</v>
      </c>
      <c r="L468" s="48"/>
      <c r="M468" s="217" t="s">
        <v>5</v>
      </c>
      <c r="N468" s="218" t="s">
        <v>42</v>
      </c>
      <c r="O468" s="49"/>
      <c r="P468" s="219">
        <f>O468*H468</f>
        <v>0</v>
      </c>
      <c r="Q468" s="219">
        <v>0</v>
      </c>
      <c r="R468" s="219">
        <f>Q468*H468</f>
        <v>0</v>
      </c>
      <c r="S468" s="219">
        <v>0</v>
      </c>
      <c r="T468" s="220">
        <f>S468*H468</f>
        <v>0</v>
      </c>
      <c r="AR468" s="26" t="s">
        <v>140</v>
      </c>
      <c r="AT468" s="26" t="s">
        <v>135</v>
      </c>
      <c r="AU468" s="26" t="s">
        <v>79</v>
      </c>
      <c r="AY468" s="26" t="s">
        <v>133</v>
      </c>
      <c r="BE468" s="221">
        <f>IF(N468="základní",J468,0)</f>
        <v>0</v>
      </c>
      <c r="BF468" s="221">
        <f>IF(N468="snížená",J468,0)</f>
        <v>0</v>
      </c>
      <c r="BG468" s="221">
        <f>IF(N468="zákl. přenesená",J468,0)</f>
        <v>0</v>
      </c>
      <c r="BH468" s="221">
        <f>IF(N468="sníž. přenesená",J468,0)</f>
        <v>0</v>
      </c>
      <c r="BI468" s="221">
        <f>IF(N468="nulová",J468,0)</f>
        <v>0</v>
      </c>
      <c r="BJ468" s="26" t="s">
        <v>77</v>
      </c>
      <c r="BK468" s="221">
        <f>ROUND(I468*H468,2)</f>
        <v>0</v>
      </c>
      <c r="BL468" s="26" t="s">
        <v>140</v>
      </c>
      <c r="BM468" s="26" t="s">
        <v>542</v>
      </c>
    </row>
    <row r="469" s="1" customFormat="1">
      <c r="B469" s="48"/>
      <c r="D469" s="222" t="s">
        <v>142</v>
      </c>
      <c r="F469" s="223" t="s">
        <v>543</v>
      </c>
      <c r="I469" s="183"/>
      <c r="L469" s="48"/>
      <c r="M469" s="224"/>
      <c r="N469" s="49"/>
      <c r="O469" s="49"/>
      <c r="P469" s="49"/>
      <c r="Q469" s="49"/>
      <c r="R469" s="49"/>
      <c r="S469" s="49"/>
      <c r="T469" s="87"/>
      <c r="AT469" s="26" t="s">
        <v>142</v>
      </c>
      <c r="AU469" s="26" t="s">
        <v>79</v>
      </c>
    </row>
    <row r="470" s="1" customFormat="1" ht="25.5" customHeight="1">
      <c r="B470" s="209"/>
      <c r="C470" s="210" t="s">
        <v>544</v>
      </c>
      <c r="D470" s="210" t="s">
        <v>135</v>
      </c>
      <c r="E470" s="211" t="s">
        <v>545</v>
      </c>
      <c r="F470" s="212" t="s">
        <v>546</v>
      </c>
      <c r="G470" s="213" t="s">
        <v>525</v>
      </c>
      <c r="H470" s="214">
        <v>47.926000000000002</v>
      </c>
      <c r="I470" s="215"/>
      <c r="J470" s="216">
        <f>ROUND(I470*H470,2)</f>
        <v>0</v>
      </c>
      <c r="K470" s="212" t="s">
        <v>139</v>
      </c>
      <c r="L470" s="48"/>
      <c r="M470" s="217" t="s">
        <v>5</v>
      </c>
      <c r="N470" s="218" t="s">
        <v>42</v>
      </c>
      <c r="O470" s="49"/>
      <c r="P470" s="219">
        <f>O470*H470</f>
        <v>0</v>
      </c>
      <c r="Q470" s="219">
        <v>0</v>
      </c>
      <c r="R470" s="219">
        <f>Q470*H470</f>
        <v>0</v>
      </c>
      <c r="S470" s="219">
        <v>0</v>
      </c>
      <c r="T470" s="220">
        <f>S470*H470</f>
        <v>0</v>
      </c>
      <c r="AR470" s="26" t="s">
        <v>140</v>
      </c>
      <c r="AT470" s="26" t="s">
        <v>135</v>
      </c>
      <c r="AU470" s="26" t="s">
        <v>79</v>
      </c>
      <c r="AY470" s="26" t="s">
        <v>133</v>
      </c>
      <c r="BE470" s="221">
        <f>IF(N470="základní",J470,0)</f>
        <v>0</v>
      </c>
      <c r="BF470" s="221">
        <f>IF(N470="snížená",J470,0)</f>
        <v>0</v>
      </c>
      <c r="BG470" s="221">
        <f>IF(N470="zákl. přenesená",J470,0)</f>
        <v>0</v>
      </c>
      <c r="BH470" s="221">
        <f>IF(N470="sníž. přenesená",J470,0)</f>
        <v>0</v>
      </c>
      <c r="BI470" s="221">
        <f>IF(N470="nulová",J470,0)</f>
        <v>0</v>
      </c>
      <c r="BJ470" s="26" t="s">
        <v>77</v>
      </c>
      <c r="BK470" s="221">
        <f>ROUND(I470*H470,2)</f>
        <v>0</v>
      </c>
      <c r="BL470" s="26" t="s">
        <v>140</v>
      </c>
      <c r="BM470" s="26" t="s">
        <v>547</v>
      </c>
    </row>
    <row r="471" s="1" customFormat="1">
      <c r="B471" s="48"/>
      <c r="D471" s="222" t="s">
        <v>142</v>
      </c>
      <c r="F471" s="223" t="s">
        <v>548</v>
      </c>
      <c r="I471" s="183"/>
      <c r="L471" s="48"/>
      <c r="M471" s="224"/>
      <c r="N471" s="49"/>
      <c r="O471" s="49"/>
      <c r="P471" s="49"/>
      <c r="Q471" s="49"/>
      <c r="R471" s="49"/>
      <c r="S471" s="49"/>
      <c r="T471" s="87"/>
      <c r="AT471" s="26" t="s">
        <v>142</v>
      </c>
      <c r="AU471" s="26" t="s">
        <v>79</v>
      </c>
    </row>
    <row r="472" s="13" customFormat="1">
      <c r="B472" s="233"/>
      <c r="D472" s="222" t="s">
        <v>146</v>
      </c>
      <c r="E472" s="234" t="s">
        <v>5</v>
      </c>
      <c r="F472" s="235" t="s">
        <v>549</v>
      </c>
      <c r="H472" s="236">
        <v>47.926000000000002</v>
      </c>
      <c r="I472" s="237"/>
      <c r="L472" s="233"/>
      <c r="M472" s="238"/>
      <c r="N472" s="239"/>
      <c r="O472" s="239"/>
      <c r="P472" s="239"/>
      <c r="Q472" s="239"/>
      <c r="R472" s="239"/>
      <c r="S472" s="239"/>
      <c r="T472" s="240"/>
      <c r="AT472" s="234" t="s">
        <v>146</v>
      </c>
      <c r="AU472" s="234" t="s">
        <v>79</v>
      </c>
      <c r="AV472" s="13" t="s">
        <v>79</v>
      </c>
      <c r="AW472" s="13" t="s">
        <v>35</v>
      </c>
      <c r="AX472" s="13" t="s">
        <v>77</v>
      </c>
      <c r="AY472" s="234" t="s">
        <v>133</v>
      </c>
    </row>
    <row r="473" s="11" customFormat="1" ht="29.88" customHeight="1">
      <c r="B473" s="196"/>
      <c r="D473" s="197" t="s">
        <v>70</v>
      </c>
      <c r="E473" s="207" t="s">
        <v>550</v>
      </c>
      <c r="F473" s="207" t="s">
        <v>551</v>
      </c>
      <c r="I473" s="199"/>
      <c r="J473" s="208">
        <f>BK473</f>
        <v>0</v>
      </c>
      <c r="L473" s="196"/>
      <c r="M473" s="201"/>
      <c r="N473" s="202"/>
      <c r="O473" s="202"/>
      <c r="P473" s="203">
        <f>SUM(P474:P475)</f>
        <v>0</v>
      </c>
      <c r="Q473" s="202"/>
      <c r="R473" s="203">
        <f>SUM(R474:R475)</f>
        <v>0</v>
      </c>
      <c r="S473" s="202"/>
      <c r="T473" s="204">
        <f>SUM(T474:T475)</f>
        <v>0</v>
      </c>
      <c r="AR473" s="197" t="s">
        <v>77</v>
      </c>
      <c r="AT473" s="205" t="s">
        <v>70</v>
      </c>
      <c r="AU473" s="205" t="s">
        <v>77</v>
      </c>
      <c r="AY473" s="197" t="s">
        <v>133</v>
      </c>
      <c r="BK473" s="206">
        <f>SUM(BK474:BK475)</f>
        <v>0</v>
      </c>
    </row>
    <row r="474" s="1" customFormat="1" ht="16.5" customHeight="1">
      <c r="B474" s="209"/>
      <c r="C474" s="210" t="s">
        <v>552</v>
      </c>
      <c r="D474" s="210" t="s">
        <v>135</v>
      </c>
      <c r="E474" s="211" t="s">
        <v>553</v>
      </c>
      <c r="F474" s="212" t="s">
        <v>554</v>
      </c>
      <c r="G474" s="213" t="s">
        <v>525</v>
      </c>
      <c r="H474" s="214">
        <v>52.960000000000001</v>
      </c>
      <c r="I474" s="215"/>
      <c r="J474" s="216">
        <f>ROUND(I474*H474,2)</f>
        <v>0</v>
      </c>
      <c r="K474" s="212" t="s">
        <v>139</v>
      </c>
      <c r="L474" s="48"/>
      <c r="M474" s="217" t="s">
        <v>5</v>
      </c>
      <c r="N474" s="218" t="s">
        <v>42</v>
      </c>
      <c r="O474" s="49"/>
      <c r="P474" s="219">
        <f>O474*H474</f>
        <v>0</v>
      </c>
      <c r="Q474" s="219">
        <v>0</v>
      </c>
      <c r="R474" s="219">
        <f>Q474*H474</f>
        <v>0</v>
      </c>
      <c r="S474" s="219">
        <v>0</v>
      </c>
      <c r="T474" s="220">
        <f>S474*H474</f>
        <v>0</v>
      </c>
      <c r="AR474" s="26" t="s">
        <v>140</v>
      </c>
      <c r="AT474" s="26" t="s">
        <v>135</v>
      </c>
      <c r="AU474" s="26" t="s">
        <v>79</v>
      </c>
      <c r="AY474" s="26" t="s">
        <v>133</v>
      </c>
      <c r="BE474" s="221">
        <f>IF(N474="základní",J474,0)</f>
        <v>0</v>
      </c>
      <c r="BF474" s="221">
        <f>IF(N474="snížená",J474,0)</f>
        <v>0</v>
      </c>
      <c r="BG474" s="221">
        <f>IF(N474="zákl. přenesená",J474,0)</f>
        <v>0</v>
      </c>
      <c r="BH474" s="221">
        <f>IF(N474="sníž. přenesená",J474,0)</f>
        <v>0</v>
      </c>
      <c r="BI474" s="221">
        <f>IF(N474="nulová",J474,0)</f>
        <v>0</v>
      </c>
      <c r="BJ474" s="26" t="s">
        <v>77</v>
      </c>
      <c r="BK474" s="221">
        <f>ROUND(I474*H474,2)</f>
        <v>0</v>
      </c>
      <c r="BL474" s="26" t="s">
        <v>140</v>
      </c>
      <c r="BM474" s="26" t="s">
        <v>555</v>
      </c>
    </row>
    <row r="475" s="1" customFormat="1">
      <c r="B475" s="48"/>
      <c r="D475" s="222" t="s">
        <v>142</v>
      </c>
      <c r="F475" s="223" t="s">
        <v>556</v>
      </c>
      <c r="I475" s="183"/>
      <c r="L475" s="48"/>
      <c r="M475" s="224"/>
      <c r="N475" s="49"/>
      <c r="O475" s="49"/>
      <c r="P475" s="49"/>
      <c r="Q475" s="49"/>
      <c r="R475" s="49"/>
      <c r="S475" s="49"/>
      <c r="T475" s="87"/>
      <c r="AT475" s="26" t="s">
        <v>142</v>
      </c>
      <c r="AU475" s="26" t="s">
        <v>79</v>
      </c>
    </row>
    <row r="476" s="11" customFormat="1" ht="37.44001" customHeight="1">
      <c r="B476" s="196"/>
      <c r="D476" s="197" t="s">
        <v>70</v>
      </c>
      <c r="E476" s="198" t="s">
        <v>557</v>
      </c>
      <c r="F476" s="198" t="s">
        <v>558</v>
      </c>
      <c r="I476" s="199"/>
      <c r="J476" s="200">
        <f>BK476</f>
        <v>0</v>
      </c>
      <c r="L476" s="196"/>
      <c r="M476" s="201"/>
      <c r="N476" s="202"/>
      <c r="O476" s="202"/>
      <c r="P476" s="203">
        <f>P477+P493+P506+P511+P594+P609+P619</f>
        <v>0</v>
      </c>
      <c r="Q476" s="202"/>
      <c r="R476" s="203">
        <f>R477+R493+R506+R511+R594+R609+R619</f>
        <v>1.4939502500000006</v>
      </c>
      <c r="S476" s="202"/>
      <c r="T476" s="204">
        <f>T477+T493+T506+T511+T594+T609+T619</f>
        <v>3.0392140000000003</v>
      </c>
      <c r="AR476" s="197" t="s">
        <v>79</v>
      </c>
      <c r="AT476" s="205" t="s">
        <v>70</v>
      </c>
      <c r="AU476" s="205" t="s">
        <v>71</v>
      </c>
      <c r="AY476" s="197" t="s">
        <v>133</v>
      </c>
      <c r="BK476" s="206">
        <f>BK477+BK493+BK506+BK511+BK594+BK609+BK619</f>
        <v>0</v>
      </c>
    </row>
    <row r="477" s="11" customFormat="1" ht="19.92" customHeight="1">
      <c r="B477" s="196"/>
      <c r="D477" s="197" t="s">
        <v>70</v>
      </c>
      <c r="E477" s="207" t="s">
        <v>559</v>
      </c>
      <c r="F477" s="207" t="s">
        <v>560</v>
      </c>
      <c r="I477" s="199"/>
      <c r="J477" s="208">
        <f>BK477</f>
        <v>0</v>
      </c>
      <c r="L477" s="196"/>
      <c r="M477" s="201"/>
      <c r="N477" s="202"/>
      <c r="O477" s="202"/>
      <c r="P477" s="203">
        <f>SUM(P478:P492)</f>
        <v>0</v>
      </c>
      <c r="Q477" s="202"/>
      <c r="R477" s="203">
        <f>SUM(R478:R492)</f>
        <v>0</v>
      </c>
      <c r="S477" s="202"/>
      <c r="T477" s="204">
        <f>SUM(T478:T492)</f>
        <v>0</v>
      </c>
      <c r="AR477" s="197" t="s">
        <v>79</v>
      </c>
      <c r="AT477" s="205" t="s">
        <v>70</v>
      </c>
      <c r="AU477" s="205" t="s">
        <v>77</v>
      </c>
      <c r="AY477" s="197" t="s">
        <v>133</v>
      </c>
      <c r="BK477" s="206">
        <f>SUM(BK478:BK492)</f>
        <v>0</v>
      </c>
    </row>
    <row r="478" s="1" customFormat="1" ht="25.5" customHeight="1">
      <c r="B478" s="209"/>
      <c r="C478" s="210" t="s">
        <v>561</v>
      </c>
      <c r="D478" s="210" t="s">
        <v>135</v>
      </c>
      <c r="E478" s="211" t="s">
        <v>562</v>
      </c>
      <c r="F478" s="212" t="s">
        <v>563</v>
      </c>
      <c r="G478" s="213" t="s">
        <v>138</v>
      </c>
      <c r="H478" s="214">
        <v>60.110999999999997</v>
      </c>
      <c r="I478" s="215"/>
      <c r="J478" s="216">
        <f>ROUND(I478*H478,2)</f>
        <v>0</v>
      </c>
      <c r="K478" s="212" t="s">
        <v>5</v>
      </c>
      <c r="L478" s="48"/>
      <c r="M478" s="217" t="s">
        <v>5</v>
      </c>
      <c r="N478" s="218" t="s">
        <v>42</v>
      </c>
      <c r="O478" s="49"/>
      <c r="P478" s="219">
        <f>O478*H478</f>
        <v>0</v>
      </c>
      <c r="Q478" s="219">
        <v>0</v>
      </c>
      <c r="R478" s="219">
        <f>Q478*H478</f>
        <v>0</v>
      </c>
      <c r="S478" s="219">
        <v>0</v>
      </c>
      <c r="T478" s="220">
        <f>S478*H478</f>
        <v>0</v>
      </c>
      <c r="AR478" s="26" t="s">
        <v>278</v>
      </c>
      <c r="AT478" s="26" t="s">
        <v>135</v>
      </c>
      <c r="AU478" s="26" t="s">
        <v>79</v>
      </c>
      <c r="AY478" s="26" t="s">
        <v>133</v>
      </c>
      <c r="BE478" s="221">
        <f>IF(N478="základní",J478,0)</f>
        <v>0</v>
      </c>
      <c r="BF478" s="221">
        <f>IF(N478="snížená",J478,0)</f>
        <v>0</v>
      </c>
      <c r="BG478" s="221">
        <f>IF(N478="zákl. přenesená",J478,0)</f>
        <v>0</v>
      </c>
      <c r="BH478" s="221">
        <f>IF(N478="sníž. přenesená",J478,0)</f>
        <v>0</v>
      </c>
      <c r="BI478" s="221">
        <f>IF(N478="nulová",J478,0)</f>
        <v>0</v>
      </c>
      <c r="BJ478" s="26" t="s">
        <v>77</v>
      </c>
      <c r="BK478" s="221">
        <f>ROUND(I478*H478,2)</f>
        <v>0</v>
      </c>
      <c r="BL478" s="26" t="s">
        <v>278</v>
      </c>
      <c r="BM478" s="26" t="s">
        <v>564</v>
      </c>
    </row>
    <row r="479" s="1" customFormat="1">
      <c r="B479" s="48"/>
      <c r="D479" s="222" t="s">
        <v>142</v>
      </c>
      <c r="F479" s="223" t="s">
        <v>563</v>
      </c>
      <c r="I479" s="183"/>
      <c r="L479" s="48"/>
      <c r="M479" s="224"/>
      <c r="N479" s="49"/>
      <c r="O479" s="49"/>
      <c r="P479" s="49"/>
      <c r="Q479" s="49"/>
      <c r="R479" s="49"/>
      <c r="S479" s="49"/>
      <c r="T479" s="87"/>
      <c r="AT479" s="26" t="s">
        <v>142</v>
      </c>
      <c r="AU479" s="26" t="s">
        <v>79</v>
      </c>
    </row>
    <row r="480" s="1" customFormat="1">
      <c r="B480" s="48"/>
      <c r="D480" s="222" t="s">
        <v>144</v>
      </c>
      <c r="F480" s="225" t="s">
        <v>145</v>
      </c>
      <c r="I480" s="183"/>
      <c r="L480" s="48"/>
      <c r="M480" s="224"/>
      <c r="N480" s="49"/>
      <c r="O480" s="49"/>
      <c r="P480" s="49"/>
      <c r="Q480" s="49"/>
      <c r="R480" s="49"/>
      <c r="S480" s="49"/>
      <c r="T480" s="87"/>
      <c r="AT480" s="26" t="s">
        <v>144</v>
      </c>
      <c r="AU480" s="26" t="s">
        <v>79</v>
      </c>
    </row>
    <row r="481" s="12" customFormat="1">
      <c r="B481" s="226"/>
      <c r="D481" s="222" t="s">
        <v>146</v>
      </c>
      <c r="E481" s="227" t="s">
        <v>5</v>
      </c>
      <c r="F481" s="228" t="s">
        <v>347</v>
      </c>
      <c r="H481" s="227" t="s">
        <v>5</v>
      </c>
      <c r="I481" s="229"/>
      <c r="L481" s="226"/>
      <c r="M481" s="230"/>
      <c r="N481" s="231"/>
      <c r="O481" s="231"/>
      <c r="P481" s="231"/>
      <c r="Q481" s="231"/>
      <c r="R481" s="231"/>
      <c r="S481" s="231"/>
      <c r="T481" s="232"/>
      <c r="AT481" s="227" t="s">
        <v>146</v>
      </c>
      <c r="AU481" s="227" t="s">
        <v>79</v>
      </c>
      <c r="AV481" s="12" t="s">
        <v>77</v>
      </c>
      <c r="AW481" s="12" t="s">
        <v>35</v>
      </c>
      <c r="AX481" s="12" t="s">
        <v>71</v>
      </c>
      <c r="AY481" s="227" t="s">
        <v>133</v>
      </c>
    </row>
    <row r="482" s="13" customFormat="1">
      <c r="B482" s="233"/>
      <c r="D482" s="222" t="s">
        <v>146</v>
      </c>
      <c r="E482" s="234" t="s">
        <v>5</v>
      </c>
      <c r="F482" s="235" t="s">
        <v>268</v>
      </c>
      <c r="H482" s="236">
        <v>60.110999999999997</v>
      </c>
      <c r="I482" s="237"/>
      <c r="L482" s="233"/>
      <c r="M482" s="238"/>
      <c r="N482" s="239"/>
      <c r="O482" s="239"/>
      <c r="P482" s="239"/>
      <c r="Q482" s="239"/>
      <c r="R482" s="239"/>
      <c r="S482" s="239"/>
      <c r="T482" s="240"/>
      <c r="AT482" s="234" t="s">
        <v>146</v>
      </c>
      <c r="AU482" s="234" t="s">
        <v>79</v>
      </c>
      <c r="AV482" s="13" t="s">
        <v>79</v>
      </c>
      <c r="AW482" s="13" t="s">
        <v>35</v>
      </c>
      <c r="AX482" s="13" t="s">
        <v>77</v>
      </c>
      <c r="AY482" s="234" t="s">
        <v>133</v>
      </c>
    </row>
    <row r="483" s="1" customFormat="1" ht="25.5" customHeight="1">
      <c r="B483" s="209"/>
      <c r="C483" s="210" t="s">
        <v>565</v>
      </c>
      <c r="D483" s="210" t="s">
        <v>135</v>
      </c>
      <c r="E483" s="211" t="s">
        <v>566</v>
      </c>
      <c r="F483" s="212" t="s">
        <v>567</v>
      </c>
      <c r="G483" s="213" t="s">
        <v>138</v>
      </c>
      <c r="H483" s="214">
        <v>76</v>
      </c>
      <c r="I483" s="215"/>
      <c r="J483" s="216">
        <f>ROUND(I483*H483,2)</f>
        <v>0</v>
      </c>
      <c r="K483" s="212" t="s">
        <v>5</v>
      </c>
      <c r="L483" s="48"/>
      <c r="M483" s="217" t="s">
        <v>5</v>
      </c>
      <c r="N483" s="218" t="s">
        <v>42</v>
      </c>
      <c r="O483" s="49"/>
      <c r="P483" s="219">
        <f>O483*H483</f>
        <v>0</v>
      </c>
      <c r="Q483" s="219">
        <v>0</v>
      </c>
      <c r="R483" s="219">
        <f>Q483*H483</f>
        <v>0</v>
      </c>
      <c r="S483" s="219">
        <v>0</v>
      </c>
      <c r="T483" s="220">
        <f>S483*H483</f>
        <v>0</v>
      </c>
      <c r="AR483" s="26" t="s">
        <v>278</v>
      </c>
      <c r="AT483" s="26" t="s">
        <v>135</v>
      </c>
      <c r="AU483" s="26" t="s">
        <v>79</v>
      </c>
      <c r="AY483" s="26" t="s">
        <v>133</v>
      </c>
      <c r="BE483" s="221">
        <f>IF(N483="základní",J483,0)</f>
        <v>0</v>
      </c>
      <c r="BF483" s="221">
        <f>IF(N483="snížená",J483,0)</f>
        <v>0</v>
      </c>
      <c r="BG483" s="221">
        <f>IF(N483="zákl. přenesená",J483,0)</f>
        <v>0</v>
      </c>
      <c r="BH483" s="221">
        <f>IF(N483="sníž. přenesená",J483,0)</f>
        <v>0</v>
      </c>
      <c r="BI483" s="221">
        <f>IF(N483="nulová",J483,0)</f>
        <v>0</v>
      </c>
      <c r="BJ483" s="26" t="s">
        <v>77</v>
      </c>
      <c r="BK483" s="221">
        <f>ROUND(I483*H483,2)</f>
        <v>0</v>
      </c>
      <c r="BL483" s="26" t="s">
        <v>278</v>
      </c>
      <c r="BM483" s="26" t="s">
        <v>568</v>
      </c>
    </row>
    <row r="484" s="1" customFormat="1">
      <c r="B484" s="48"/>
      <c r="D484" s="222" t="s">
        <v>142</v>
      </c>
      <c r="F484" s="223" t="s">
        <v>569</v>
      </c>
      <c r="I484" s="183"/>
      <c r="L484" s="48"/>
      <c r="M484" s="224"/>
      <c r="N484" s="49"/>
      <c r="O484" s="49"/>
      <c r="P484" s="49"/>
      <c r="Q484" s="49"/>
      <c r="R484" s="49"/>
      <c r="S484" s="49"/>
      <c r="T484" s="87"/>
      <c r="AT484" s="26" t="s">
        <v>142</v>
      </c>
      <c r="AU484" s="26" t="s">
        <v>79</v>
      </c>
    </row>
    <row r="485" s="1" customFormat="1">
      <c r="B485" s="48"/>
      <c r="D485" s="222" t="s">
        <v>144</v>
      </c>
      <c r="F485" s="225" t="s">
        <v>145</v>
      </c>
      <c r="I485" s="183"/>
      <c r="L485" s="48"/>
      <c r="M485" s="224"/>
      <c r="N485" s="49"/>
      <c r="O485" s="49"/>
      <c r="P485" s="49"/>
      <c r="Q485" s="49"/>
      <c r="R485" s="49"/>
      <c r="S485" s="49"/>
      <c r="T485" s="87"/>
      <c r="AT485" s="26" t="s">
        <v>144</v>
      </c>
      <c r="AU485" s="26" t="s">
        <v>79</v>
      </c>
    </row>
    <row r="486" s="12" customFormat="1">
      <c r="B486" s="226"/>
      <c r="D486" s="222" t="s">
        <v>146</v>
      </c>
      <c r="E486" s="227" t="s">
        <v>5</v>
      </c>
      <c r="F486" s="228" t="s">
        <v>570</v>
      </c>
      <c r="H486" s="227" t="s">
        <v>5</v>
      </c>
      <c r="I486" s="229"/>
      <c r="L486" s="226"/>
      <c r="M486" s="230"/>
      <c r="N486" s="231"/>
      <c r="O486" s="231"/>
      <c r="P486" s="231"/>
      <c r="Q486" s="231"/>
      <c r="R486" s="231"/>
      <c r="S486" s="231"/>
      <c r="T486" s="232"/>
      <c r="AT486" s="227" t="s">
        <v>146</v>
      </c>
      <c r="AU486" s="227" t="s">
        <v>79</v>
      </c>
      <c r="AV486" s="12" t="s">
        <v>77</v>
      </c>
      <c r="AW486" s="12" t="s">
        <v>35</v>
      </c>
      <c r="AX486" s="12" t="s">
        <v>71</v>
      </c>
      <c r="AY486" s="227" t="s">
        <v>133</v>
      </c>
    </row>
    <row r="487" s="13" customFormat="1">
      <c r="B487" s="233"/>
      <c r="D487" s="222" t="s">
        <v>146</v>
      </c>
      <c r="E487" s="234" t="s">
        <v>5</v>
      </c>
      <c r="F487" s="235" t="s">
        <v>571</v>
      </c>
      <c r="H487" s="236">
        <v>76</v>
      </c>
      <c r="I487" s="237"/>
      <c r="L487" s="233"/>
      <c r="M487" s="238"/>
      <c r="N487" s="239"/>
      <c r="O487" s="239"/>
      <c r="P487" s="239"/>
      <c r="Q487" s="239"/>
      <c r="R487" s="239"/>
      <c r="S487" s="239"/>
      <c r="T487" s="240"/>
      <c r="AT487" s="234" t="s">
        <v>146</v>
      </c>
      <c r="AU487" s="234" t="s">
        <v>79</v>
      </c>
      <c r="AV487" s="13" t="s">
        <v>79</v>
      </c>
      <c r="AW487" s="13" t="s">
        <v>35</v>
      </c>
      <c r="AX487" s="13" t="s">
        <v>77</v>
      </c>
      <c r="AY487" s="234" t="s">
        <v>133</v>
      </c>
    </row>
    <row r="488" s="1" customFormat="1" ht="25.5" customHeight="1">
      <c r="B488" s="209"/>
      <c r="C488" s="210" t="s">
        <v>572</v>
      </c>
      <c r="D488" s="210" t="s">
        <v>135</v>
      </c>
      <c r="E488" s="211" t="s">
        <v>573</v>
      </c>
      <c r="F488" s="212" t="s">
        <v>574</v>
      </c>
      <c r="G488" s="213" t="s">
        <v>138</v>
      </c>
      <c r="H488" s="214">
        <v>93.725999999999999</v>
      </c>
      <c r="I488" s="215"/>
      <c r="J488" s="216">
        <f>ROUND(I488*H488,2)</f>
        <v>0</v>
      </c>
      <c r="K488" s="212" t="s">
        <v>5</v>
      </c>
      <c r="L488" s="48"/>
      <c r="M488" s="217" t="s">
        <v>5</v>
      </c>
      <c r="N488" s="218" t="s">
        <v>42</v>
      </c>
      <c r="O488" s="49"/>
      <c r="P488" s="219">
        <f>O488*H488</f>
        <v>0</v>
      </c>
      <c r="Q488" s="219">
        <v>0</v>
      </c>
      <c r="R488" s="219">
        <f>Q488*H488</f>
        <v>0</v>
      </c>
      <c r="S488" s="219">
        <v>0</v>
      </c>
      <c r="T488" s="220">
        <f>S488*H488</f>
        <v>0</v>
      </c>
      <c r="AR488" s="26" t="s">
        <v>278</v>
      </c>
      <c r="AT488" s="26" t="s">
        <v>135</v>
      </c>
      <c r="AU488" s="26" t="s">
        <v>79</v>
      </c>
      <c r="AY488" s="26" t="s">
        <v>133</v>
      </c>
      <c r="BE488" s="221">
        <f>IF(N488="základní",J488,0)</f>
        <v>0</v>
      </c>
      <c r="BF488" s="221">
        <f>IF(N488="snížená",J488,0)</f>
        <v>0</v>
      </c>
      <c r="BG488" s="221">
        <f>IF(N488="zákl. přenesená",J488,0)</f>
        <v>0</v>
      </c>
      <c r="BH488" s="221">
        <f>IF(N488="sníž. přenesená",J488,0)</f>
        <v>0</v>
      </c>
      <c r="BI488" s="221">
        <f>IF(N488="nulová",J488,0)</f>
        <v>0</v>
      </c>
      <c r="BJ488" s="26" t="s">
        <v>77</v>
      </c>
      <c r="BK488" s="221">
        <f>ROUND(I488*H488,2)</f>
        <v>0</v>
      </c>
      <c r="BL488" s="26" t="s">
        <v>278</v>
      </c>
      <c r="BM488" s="26" t="s">
        <v>575</v>
      </c>
    </row>
    <row r="489" s="1" customFormat="1">
      <c r="B489" s="48"/>
      <c r="D489" s="222" t="s">
        <v>142</v>
      </c>
      <c r="F489" s="223" t="s">
        <v>574</v>
      </c>
      <c r="I489" s="183"/>
      <c r="L489" s="48"/>
      <c r="M489" s="224"/>
      <c r="N489" s="49"/>
      <c r="O489" s="49"/>
      <c r="P489" s="49"/>
      <c r="Q489" s="49"/>
      <c r="R489" s="49"/>
      <c r="S489" s="49"/>
      <c r="T489" s="87"/>
      <c r="AT489" s="26" t="s">
        <v>142</v>
      </c>
      <c r="AU489" s="26" t="s">
        <v>79</v>
      </c>
    </row>
    <row r="490" s="1" customFormat="1">
      <c r="B490" s="48"/>
      <c r="D490" s="222" t="s">
        <v>144</v>
      </c>
      <c r="F490" s="225" t="s">
        <v>145</v>
      </c>
      <c r="I490" s="183"/>
      <c r="L490" s="48"/>
      <c r="M490" s="224"/>
      <c r="N490" s="49"/>
      <c r="O490" s="49"/>
      <c r="P490" s="49"/>
      <c r="Q490" s="49"/>
      <c r="R490" s="49"/>
      <c r="S490" s="49"/>
      <c r="T490" s="87"/>
      <c r="AT490" s="26" t="s">
        <v>144</v>
      </c>
      <c r="AU490" s="26" t="s">
        <v>79</v>
      </c>
    </row>
    <row r="491" s="12" customFormat="1">
      <c r="B491" s="226"/>
      <c r="D491" s="222" t="s">
        <v>146</v>
      </c>
      <c r="E491" s="227" t="s">
        <v>5</v>
      </c>
      <c r="F491" s="228" t="s">
        <v>576</v>
      </c>
      <c r="H491" s="227" t="s">
        <v>5</v>
      </c>
      <c r="I491" s="229"/>
      <c r="L491" s="226"/>
      <c r="M491" s="230"/>
      <c r="N491" s="231"/>
      <c r="O491" s="231"/>
      <c r="P491" s="231"/>
      <c r="Q491" s="231"/>
      <c r="R491" s="231"/>
      <c r="S491" s="231"/>
      <c r="T491" s="232"/>
      <c r="AT491" s="227" t="s">
        <v>146</v>
      </c>
      <c r="AU491" s="227" t="s">
        <v>79</v>
      </c>
      <c r="AV491" s="12" t="s">
        <v>77</v>
      </c>
      <c r="AW491" s="12" t="s">
        <v>35</v>
      </c>
      <c r="AX491" s="12" t="s">
        <v>71</v>
      </c>
      <c r="AY491" s="227" t="s">
        <v>133</v>
      </c>
    </row>
    <row r="492" s="13" customFormat="1">
      <c r="B492" s="233"/>
      <c r="D492" s="222" t="s">
        <v>146</v>
      </c>
      <c r="E492" s="234" t="s">
        <v>5</v>
      </c>
      <c r="F492" s="235" t="s">
        <v>364</v>
      </c>
      <c r="H492" s="236">
        <v>93.725999999999999</v>
      </c>
      <c r="I492" s="237"/>
      <c r="L492" s="233"/>
      <c r="M492" s="238"/>
      <c r="N492" s="239"/>
      <c r="O492" s="239"/>
      <c r="P492" s="239"/>
      <c r="Q492" s="239"/>
      <c r="R492" s="239"/>
      <c r="S492" s="239"/>
      <c r="T492" s="240"/>
      <c r="AT492" s="234" t="s">
        <v>146</v>
      </c>
      <c r="AU492" s="234" t="s">
        <v>79</v>
      </c>
      <c r="AV492" s="13" t="s">
        <v>79</v>
      </c>
      <c r="AW492" s="13" t="s">
        <v>35</v>
      </c>
      <c r="AX492" s="13" t="s">
        <v>77</v>
      </c>
      <c r="AY492" s="234" t="s">
        <v>133</v>
      </c>
    </row>
    <row r="493" s="11" customFormat="1" ht="29.88" customHeight="1">
      <c r="B493" s="196"/>
      <c r="D493" s="197" t="s">
        <v>70</v>
      </c>
      <c r="E493" s="207" t="s">
        <v>577</v>
      </c>
      <c r="F493" s="207" t="s">
        <v>578</v>
      </c>
      <c r="I493" s="199"/>
      <c r="J493" s="208">
        <f>BK493</f>
        <v>0</v>
      </c>
      <c r="L493" s="196"/>
      <c r="M493" s="201"/>
      <c r="N493" s="202"/>
      <c r="O493" s="202"/>
      <c r="P493" s="203">
        <f>SUM(P494:P505)</f>
        <v>0</v>
      </c>
      <c r="Q493" s="202"/>
      <c r="R493" s="203">
        <f>SUM(R494:R505)</f>
        <v>0.10693074999999999</v>
      </c>
      <c r="S493" s="202"/>
      <c r="T493" s="204">
        <f>SUM(T494:T505)</f>
        <v>0</v>
      </c>
      <c r="AR493" s="197" t="s">
        <v>79</v>
      </c>
      <c r="AT493" s="205" t="s">
        <v>70</v>
      </c>
      <c r="AU493" s="205" t="s">
        <v>77</v>
      </c>
      <c r="AY493" s="197" t="s">
        <v>133</v>
      </c>
      <c r="BK493" s="206">
        <f>SUM(BK494:BK505)</f>
        <v>0</v>
      </c>
    </row>
    <row r="494" s="1" customFormat="1" ht="25.5" customHeight="1">
      <c r="B494" s="209"/>
      <c r="C494" s="210" t="s">
        <v>579</v>
      </c>
      <c r="D494" s="210" t="s">
        <v>135</v>
      </c>
      <c r="E494" s="211" t="s">
        <v>580</v>
      </c>
      <c r="F494" s="212" t="s">
        <v>581</v>
      </c>
      <c r="G494" s="213" t="s">
        <v>138</v>
      </c>
      <c r="H494" s="214">
        <v>32.015000000000001</v>
      </c>
      <c r="I494" s="215"/>
      <c r="J494" s="216">
        <f>ROUND(I494*H494,2)</f>
        <v>0</v>
      </c>
      <c r="K494" s="212" t="s">
        <v>139</v>
      </c>
      <c r="L494" s="48"/>
      <c r="M494" s="217" t="s">
        <v>5</v>
      </c>
      <c r="N494" s="218" t="s">
        <v>42</v>
      </c>
      <c r="O494" s="49"/>
      <c r="P494" s="219">
        <f>O494*H494</f>
        <v>0</v>
      </c>
      <c r="Q494" s="219">
        <v>0.00058</v>
      </c>
      <c r="R494" s="219">
        <f>Q494*H494</f>
        <v>0.0185687</v>
      </c>
      <c r="S494" s="219">
        <v>0</v>
      </c>
      <c r="T494" s="220">
        <f>S494*H494</f>
        <v>0</v>
      </c>
      <c r="AR494" s="26" t="s">
        <v>278</v>
      </c>
      <c r="AT494" s="26" t="s">
        <v>135</v>
      </c>
      <c r="AU494" s="26" t="s">
        <v>79</v>
      </c>
      <c r="AY494" s="26" t="s">
        <v>133</v>
      </c>
      <c r="BE494" s="221">
        <f>IF(N494="základní",J494,0)</f>
        <v>0</v>
      </c>
      <c r="BF494" s="221">
        <f>IF(N494="snížená",J494,0)</f>
        <v>0</v>
      </c>
      <c r="BG494" s="221">
        <f>IF(N494="zákl. přenesená",J494,0)</f>
        <v>0</v>
      </c>
      <c r="BH494" s="221">
        <f>IF(N494="sníž. přenesená",J494,0)</f>
        <v>0</v>
      </c>
      <c r="BI494" s="221">
        <f>IF(N494="nulová",J494,0)</f>
        <v>0</v>
      </c>
      <c r="BJ494" s="26" t="s">
        <v>77</v>
      </c>
      <c r="BK494" s="221">
        <f>ROUND(I494*H494,2)</f>
        <v>0</v>
      </c>
      <c r="BL494" s="26" t="s">
        <v>278</v>
      </c>
      <c r="BM494" s="26" t="s">
        <v>582</v>
      </c>
    </row>
    <row r="495" s="1" customFormat="1">
      <c r="B495" s="48"/>
      <c r="D495" s="222" t="s">
        <v>142</v>
      </c>
      <c r="F495" s="223" t="s">
        <v>583</v>
      </c>
      <c r="I495" s="183"/>
      <c r="L495" s="48"/>
      <c r="M495" s="224"/>
      <c r="N495" s="49"/>
      <c r="O495" s="49"/>
      <c r="P495" s="49"/>
      <c r="Q495" s="49"/>
      <c r="R495" s="49"/>
      <c r="S495" s="49"/>
      <c r="T495" s="87"/>
      <c r="AT495" s="26" t="s">
        <v>142</v>
      </c>
      <c r="AU495" s="26" t="s">
        <v>79</v>
      </c>
    </row>
    <row r="496" s="1" customFormat="1">
      <c r="B496" s="48"/>
      <c r="D496" s="222" t="s">
        <v>144</v>
      </c>
      <c r="F496" s="225" t="s">
        <v>145</v>
      </c>
      <c r="I496" s="183"/>
      <c r="L496" s="48"/>
      <c r="M496" s="224"/>
      <c r="N496" s="49"/>
      <c r="O496" s="49"/>
      <c r="P496" s="49"/>
      <c r="Q496" s="49"/>
      <c r="R496" s="49"/>
      <c r="S496" s="49"/>
      <c r="T496" s="87"/>
      <c r="AT496" s="26" t="s">
        <v>144</v>
      </c>
      <c r="AU496" s="26" t="s">
        <v>79</v>
      </c>
    </row>
    <row r="497" s="12" customFormat="1">
      <c r="B497" s="226"/>
      <c r="D497" s="222" t="s">
        <v>146</v>
      </c>
      <c r="E497" s="227" t="s">
        <v>5</v>
      </c>
      <c r="F497" s="228" t="s">
        <v>584</v>
      </c>
      <c r="H497" s="227" t="s">
        <v>5</v>
      </c>
      <c r="I497" s="229"/>
      <c r="L497" s="226"/>
      <c r="M497" s="230"/>
      <c r="N497" s="231"/>
      <c r="O497" s="231"/>
      <c r="P497" s="231"/>
      <c r="Q497" s="231"/>
      <c r="R497" s="231"/>
      <c r="S497" s="231"/>
      <c r="T497" s="232"/>
      <c r="AT497" s="227" t="s">
        <v>146</v>
      </c>
      <c r="AU497" s="227" t="s">
        <v>79</v>
      </c>
      <c r="AV497" s="12" t="s">
        <v>77</v>
      </c>
      <c r="AW497" s="12" t="s">
        <v>35</v>
      </c>
      <c r="AX497" s="12" t="s">
        <v>71</v>
      </c>
      <c r="AY497" s="227" t="s">
        <v>133</v>
      </c>
    </row>
    <row r="498" s="13" customFormat="1">
      <c r="B498" s="233"/>
      <c r="D498" s="222" t="s">
        <v>146</v>
      </c>
      <c r="E498" s="234" t="s">
        <v>5</v>
      </c>
      <c r="F498" s="235" t="s">
        <v>585</v>
      </c>
      <c r="H498" s="236">
        <v>32.015000000000001</v>
      </c>
      <c r="I498" s="237"/>
      <c r="L498" s="233"/>
      <c r="M498" s="238"/>
      <c r="N498" s="239"/>
      <c r="O498" s="239"/>
      <c r="P498" s="239"/>
      <c r="Q498" s="239"/>
      <c r="R498" s="239"/>
      <c r="S498" s="239"/>
      <c r="T498" s="240"/>
      <c r="AT498" s="234" t="s">
        <v>146</v>
      </c>
      <c r="AU498" s="234" t="s">
        <v>79</v>
      </c>
      <c r="AV498" s="13" t="s">
        <v>79</v>
      </c>
      <c r="AW498" s="13" t="s">
        <v>35</v>
      </c>
      <c r="AX498" s="13" t="s">
        <v>77</v>
      </c>
      <c r="AY498" s="234" t="s">
        <v>133</v>
      </c>
    </row>
    <row r="499" s="1" customFormat="1" ht="16.5" customHeight="1">
      <c r="B499" s="209"/>
      <c r="C499" s="249" t="s">
        <v>586</v>
      </c>
      <c r="D499" s="249" t="s">
        <v>171</v>
      </c>
      <c r="E499" s="250" t="s">
        <v>587</v>
      </c>
      <c r="F499" s="251" t="s">
        <v>588</v>
      </c>
      <c r="G499" s="252" t="s">
        <v>138</v>
      </c>
      <c r="H499" s="253">
        <v>33.616</v>
      </c>
      <c r="I499" s="254"/>
      <c r="J499" s="255">
        <f>ROUND(I499*H499,2)</f>
        <v>0</v>
      </c>
      <c r="K499" s="251" t="s">
        <v>5</v>
      </c>
      <c r="L499" s="256"/>
      <c r="M499" s="257" t="s">
        <v>5</v>
      </c>
      <c r="N499" s="258" t="s">
        <v>42</v>
      </c>
      <c r="O499" s="49"/>
      <c r="P499" s="219">
        <f>O499*H499</f>
        <v>0</v>
      </c>
      <c r="Q499" s="219">
        <v>0.0025999999999999999</v>
      </c>
      <c r="R499" s="219">
        <f>Q499*H499</f>
        <v>0.087401599999999996</v>
      </c>
      <c r="S499" s="219">
        <v>0</v>
      </c>
      <c r="T499" s="220">
        <f>S499*H499</f>
        <v>0</v>
      </c>
      <c r="AR499" s="26" t="s">
        <v>406</v>
      </c>
      <c r="AT499" s="26" t="s">
        <v>171</v>
      </c>
      <c r="AU499" s="26" t="s">
        <v>79</v>
      </c>
      <c r="AY499" s="26" t="s">
        <v>133</v>
      </c>
      <c r="BE499" s="221">
        <f>IF(N499="základní",J499,0)</f>
        <v>0</v>
      </c>
      <c r="BF499" s="221">
        <f>IF(N499="snížená",J499,0)</f>
        <v>0</v>
      </c>
      <c r="BG499" s="221">
        <f>IF(N499="zákl. přenesená",J499,0)</f>
        <v>0</v>
      </c>
      <c r="BH499" s="221">
        <f>IF(N499="sníž. přenesená",J499,0)</f>
        <v>0</v>
      </c>
      <c r="BI499" s="221">
        <f>IF(N499="nulová",J499,0)</f>
        <v>0</v>
      </c>
      <c r="BJ499" s="26" t="s">
        <v>77</v>
      </c>
      <c r="BK499" s="221">
        <f>ROUND(I499*H499,2)</f>
        <v>0</v>
      </c>
      <c r="BL499" s="26" t="s">
        <v>278</v>
      </c>
      <c r="BM499" s="26" t="s">
        <v>589</v>
      </c>
    </row>
    <row r="500" s="1" customFormat="1">
      <c r="B500" s="48"/>
      <c r="D500" s="222" t="s">
        <v>142</v>
      </c>
      <c r="F500" s="223" t="s">
        <v>590</v>
      </c>
      <c r="I500" s="183"/>
      <c r="L500" s="48"/>
      <c r="M500" s="224"/>
      <c r="N500" s="49"/>
      <c r="O500" s="49"/>
      <c r="P500" s="49"/>
      <c r="Q500" s="49"/>
      <c r="R500" s="49"/>
      <c r="S500" s="49"/>
      <c r="T500" s="87"/>
      <c r="AT500" s="26" t="s">
        <v>142</v>
      </c>
      <c r="AU500" s="26" t="s">
        <v>79</v>
      </c>
    </row>
    <row r="501" s="13" customFormat="1">
      <c r="B501" s="233"/>
      <c r="D501" s="222" t="s">
        <v>146</v>
      </c>
      <c r="F501" s="235" t="s">
        <v>202</v>
      </c>
      <c r="H501" s="236">
        <v>33.616</v>
      </c>
      <c r="I501" s="237"/>
      <c r="L501" s="233"/>
      <c r="M501" s="238"/>
      <c r="N501" s="239"/>
      <c r="O501" s="239"/>
      <c r="P501" s="239"/>
      <c r="Q501" s="239"/>
      <c r="R501" s="239"/>
      <c r="S501" s="239"/>
      <c r="T501" s="240"/>
      <c r="AT501" s="234" t="s">
        <v>146</v>
      </c>
      <c r="AU501" s="234" t="s">
        <v>79</v>
      </c>
      <c r="AV501" s="13" t="s">
        <v>79</v>
      </c>
      <c r="AW501" s="13" t="s">
        <v>6</v>
      </c>
      <c r="AX501" s="13" t="s">
        <v>77</v>
      </c>
      <c r="AY501" s="234" t="s">
        <v>133</v>
      </c>
    </row>
    <row r="502" s="1" customFormat="1" ht="25.5" customHeight="1">
      <c r="B502" s="209"/>
      <c r="C502" s="210" t="s">
        <v>591</v>
      </c>
      <c r="D502" s="210" t="s">
        <v>135</v>
      </c>
      <c r="E502" s="211" t="s">
        <v>592</v>
      </c>
      <c r="F502" s="212" t="s">
        <v>593</v>
      </c>
      <c r="G502" s="213" t="s">
        <v>138</v>
      </c>
      <c r="H502" s="214">
        <v>32.015000000000001</v>
      </c>
      <c r="I502" s="215"/>
      <c r="J502" s="216">
        <f>ROUND(I502*H502,2)</f>
        <v>0</v>
      </c>
      <c r="K502" s="212" t="s">
        <v>139</v>
      </c>
      <c r="L502" s="48"/>
      <c r="M502" s="217" t="s">
        <v>5</v>
      </c>
      <c r="N502" s="218" t="s">
        <v>42</v>
      </c>
      <c r="O502" s="49"/>
      <c r="P502" s="219">
        <f>O502*H502</f>
        <v>0</v>
      </c>
      <c r="Q502" s="219">
        <v>3.0000000000000001E-05</v>
      </c>
      <c r="R502" s="219">
        <f>Q502*H502</f>
        <v>0.00096045000000000006</v>
      </c>
      <c r="S502" s="219">
        <v>0</v>
      </c>
      <c r="T502" s="220">
        <f>S502*H502</f>
        <v>0</v>
      </c>
      <c r="AR502" s="26" t="s">
        <v>278</v>
      </c>
      <c r="AT502" s="26" t="s">
        <v>135</v>
      </c>
      <c r="AU502" s="26" t="s">
        <v>79</v>
      </c>
      <c r="AY502" s="26" t="s">
        <v>133</v>
      </c>
      <c r="BE502" s="221">
        <f>IF(N502="základní",J502,0)</f>
        <v>0</v>
      </c>
      <c r="BF502" s="221">
        <f>IF(N502="snížená",J502,0)</f>
        <v>0</v>
      </c>
      <c r="BG502" s="221">
        <f>IF(N502="zákl. přenesená",J502,0)</f>
        <v>0</v>
      </c>
      <c r="BH502" s="221">
        <f>IF(N502="sníž. přenesená",J502,0)</f>
        <v>0</v>
      </c>
      <c r="BI502" s="221">
        <f>IF(N502="nulová",J502,0)</f>
        <v>0</v>
      </c>
      <c r="BJ502" s="26" t="s">
        <v>77</v>
      </c>
      <c r="BK502" s="221">
        <f>ROUND(I502*H502,2)</f>
        <v>0</v>
      </c>
      <c r="BL502" s="26" t="s">
        <v>278</v>
      </c>
      <c r="BM502" s="26" t="s">
        <v>594</v>
      </c>
    </row>
    <row r="503" s="1" customFormat="1">
      <c r="B503" s="48"/>
      <c r="D503" s="222" t="s">
        <v>142</v>
      </c>
      <c r="F503" s="223" t="s">
        <v>595</v>
      </c>
      <c r="I503" s="183"/>
      <c r="L503" s="48"/>
      <c r="M503" s="224"/>
      <c r="N503" s="49"/>
      <c r="O503" s="49"/>
      <c r="P503" s="49"/>
      <c r="Q503" s="49"/>
      <c r="R503" s="49"/>
      <c r="S503" s="49"/>
      <c r="T503" s="87"/>
      <c r="AT503" s="26" t="s">
        <v>142</v>
      </c>
      <c r="AU503" s="26" t="s">
        <v>79</v>
      </c>
    </row>
    <row r="504" s="1" customFormat="1" ht="16.5" customHeight="1">
      <c r="B504" s="209"/>
      <c r="C504" s="210" t="s">
        <v>596</v>
      </c>
      <c r="D504" s="210" t="s">
        <v>135</v>
      </c>
      <c r="E504" s="211" t="s">
        <v>597</v>
      </c>
      <c r="F504" s="212" t="s">
        <v>598</v>
      </c>
      <c r="G504" s="213" t="s">
        <v>525</v>
      </c>
      <c r="H504" s="214">
        <v>0.107</v>
      </c>
      <c r="I504" s="215"/>
      <c r="J504" s="216">
        <f>ROUND(I504*H504,2)</f>
        <v>0</v>
      </c>
      <c r="K504" s="212" t="s">
        <v>139</v>
      </c>
      <c r="L504" s="48"/>
      <c r="M504" s="217" t="s">
        <v>5</v>
      </c>
      <c r="N504" s="218" t="s">
        <v>42</v>
      </c>
      <c r="O504" s="49"/>
      <c r="P504" s="219">
        <f>O504*H504</f>
        <v>0</v>
      </c>
      <c r="Q504" s="219">
        <v>0</v>
      </c>
      <c r="R504" s="219">
        <f>Q504*H504</f>
        <v>0</v>
      </c>
      <c r="S504" s="219">
        <v>0</v>
      </c>
      <c r="T504" s="220">
        <f>S504*H504</f>
        <v>0</v>
      </c>
      <c r="AR504" s="26" t="s">
        <v>278</v>
      </c>
      <c r="AT504" s="26" t="s">
        <v>135</v>
      </c>
      <c r="AU504" s="26" t="s">
        <v>79</v>
      </c>
      <c r="AY504" s="26" t="s">
        <v>133</v>
      </c>
      <c r="BE504" s="221">
        <f>IF(N504="základní",J504,0)</f>
        <v>0</v>
      </c>
      <c r="BF504" s="221">
        <f>IF(N504="snížená",J504,0)</f>
        <v>0</v>
      </c>
      <c r="BG504" s="221">
        <f>IF(N504="zákl. přenesená",J504,0)</f>
        <v>0</v>
      </c>
      <c r="BH504" s="221">
        <f>IF(N504="sníž. přenesená",J504,0)</f>
        <v>0</v>
      </c>
      <c r="BI504" s="221">
        <f>IF(N504="nulová",J504,0)</f>
        <v>0</v>
      </c>
      <c r="BJ504" s="26" t="s">
        <v>77</v>
      </c>
      <c r="BK504" s="221">
        <f>ROUND(I504*H504,2)</f>
        <v>0</v>
      </c>
      <c r="BL504" s="26" t="s">
        <v>278</v>
      </c>
      <c r="BM504" s="26" t="s">
        <v>599</v>
      </c>
    </row>
    <row r="505" s="1" customFormat="1">
      <c r="B505" s="48"/>
      <c r="D505" s="222" t="s">
        <v>142</v>
      </c>
      <c r="F505" s="223" t="s">
        <v>600</v>
      </c>
      <c r="I505" s="183"/>
      <c r="L505" s="48"/>
      <c r="M505" s="224"/>
      <c r="N505" s="49"/>
      <c r="O505" s="49"/>
      <c r="P505" s="49"/>
      <c r="Q505" s="49"/>
      <c r="R505" s="49"/>
      <c r="S505" s="49"/>
      <c r="T505" s="87"/>
      <c r="AT505" s="26" t="s">
        <v>142</v>
      </c>
      <c r="AU505" s="26" t="s">
        <v>79</v>
      </c>
    </row>
    <row r="506" s="11" customFormat="1" ht="29.88" customHeight="1">
      <c r="B506" s="196"/>
      <c r="D506" s="197" t="s">
        <v>70</v>
      </c>
      <c r="E506" s="207" t="s">
        <v>601</v>
      </c>
      <c r="F506" s="207" t="s">
        <v>602</v>
      </c>
      <c r="I506" s="199"/>
      <c r="J506" s="208">
        <f>BK506</f>
        <v>0</v>
      </c>
      <c r="L506" s="196"/>
      <c r="M506" s="201"/>
      <c r="N506" s="202"/>
      <c r="O506" s="202"/>
      <c r="P506" s="203">
        <f>SUM(P507:P510)</f>
        <v>0</v>
      </c>
      <c r="Q506" s="202"/>
      <c r="R506" s="203">
        <f>SUM(R507:R510)</f>
        <v>0</v>
      </c>
      <c r="S506" s="202"/>
      <c r="T506" s="204">
        <f>SUM(T507:T510)</f>
        <v>0</v>
      </c>
      <c r="AR506" s="197" t="s">
        <v>79</v>
      </c>
      <c r="AT506" s="205" t="s">
        <v>70</v>
      </c>
      <c r="AU506" s="205" t="s">
        <v>77</v>
      </c>
      <c r="AY506" s="197" t="s">
        <v>133</v>
      </c>
      <c r="BK506" s="206">
        <f>SUM(BK507:BK510)</f>
        <v>0</v>
      </c>
    </row>
    <row r="507" s="1" customFormat="1" ht="25.5" customHeight="1">
      <c r="B507" s="209"/>
      <c r="C507" s="210" t="s">
        <v>603</v>
      </c>
      <c r="D507" s="210" t="s">
        <v>135</v>
      </c>
      <c r="E507" s="211" t="s">
        <v>604</v>
      </c>
      <c r="F507" s="212" t="s">
        <v>605</v>
      </c>
      <c r="G507" s="213" t="s">
        <v>233</v>
      </c>
      <c r="H507" s="214">
        <v>100</v>
      </c>
      <c r="I507" s="215"/>
      <c r="J507" s="216">
        <f>ROUND(I507*H507,2)</f>
        <v>0</v>
      </c>
      <c r="K507" s="212" t="s">
        <v>5</v>
      </c>
      <c r="L507" s="48"/>
      <c r="M507" s="217" t="s">
        <v>5</v>
      </c>
      <c r="N507" s="218" t="s">
        <v>42</v>
      </c>
      <c r="O507" s="49"/>
      <c r="P507" s="219">
        <f>O507*H507</f>
        <v>0</v>
      </c>
      <c r="Q507" s="219">
        <v>0</v>
      </c>
      <c r="R507" s="219">
        <f>Q507*H507</f>
        <v>0</v>
      </c>
      <c r="S507" s="219">
        <v>0</v>
      </c>
      <c r="T507" s="220">
        <f>S507*H507</f>
        <v>0</v>
      </c>
      <c r="AR507" s="26" t="s">
        <v>278</v>
      </c>
      <c r="AT507" s="26" t="s">
        <v>135</v>
      </c>
      <c r="AU507" s="26" t="s">
        <v>79</v>
      </c>
      <c r="AY507" s="26" t="s">
        <v>133</v>
      </c>
      <c r="BE507" s="221">
        <f>IF(N507="základní",J507,0)</f>
        <v>0</v>
      </c>
      <c r="BF507" s="221">
        <f>IF(N507="snížená",J507,0)</f>
        <v>0</v>
      </c>
      <c r="BG507" s="221">
        <f>IF(N507="zákl. přenesená",J507,0)</f>
        <v>0</v>
      </c>
      <c r="BH507" s="221">
        <f>IF(N507="sníž. přenesená",J507,0)</f>
        <v>0</v>
      </c>
      <c r="BI507" s="221">
        <f>IF(N507="nulová",J507,0)</f>
        <v>0</v>
      </c>
      <c r="BJ507" s="26" t="s">
        <v>77</v>
      </c>
      <c r="BK507" s="221">
        <f>ROUND(I507*H507,2)</f>
        <v>0</v>
      </c>
      <c r="BL507" s="26" t="s">
        <v>278</v>
      </c>
      <c r="BM507" s="26" t="s">
        <v>606</v>
      </c>
    </row>
    <row r="508" s="1" customFormat="1">
      <c r="B508" s="48"/>
      <c r="D508" s="222" t="s">
        <v>142</v>
      </c>
      <c r="F508" s="223" t="s">
        <v>605</v>
      </c>
      <c r="I508" s="183"/>
      <c r="L508" s="48"/>
      <c r="M508" s="224"/>
      <c r="N508" s="49"/>
      <c r="O508" s="49"/>
      <c r="P508" s="49"/>
      <c r="Q508" s="49"/>
      <c r="R508" s="49"/>
      <c r="S508" s="49"/>
      <c r="T508" s="87"/>
      <c r="AT508" s="26" t="s">
        <v>142</v>
      </c>
      <c r="AU508" s="26" t="s">
        <v>79</v>
      </c>
    </row>
    <row r="509" s="12" customFormat="1">
      <c r="B509" s="226"/>
      <c r="D509" s="222" t="s">
        <v>146</v>
      </c>
      <c r="E509" s="227" t="s">
        <v>5</v>
      </c>
      <c r="F509" s="228" t="s">
        <v>607</v>
      </c>
      <c r="H509" s="227" t="s">
        <v>5</v>
      </c>
      <c r="I509" s="229"/>
      <c r="L509" s="226"/>
      <c r="M509" s="230"/>
      <c r="N509" s="231"/>
      <c r="O509" s="231"/>
      <c r="P509" s="231"/>
      <c r="Q509" s="231"/>
      <c r="R509" s="231"/>
      <c r="S509" s="231"/>
      <c r="T509" s="232"/>
      <c r="AT509" s="227" t="s">
        <v>146</v>
      </c>
      <c r="AU509" s="227" t="s">
        <v>79</v>
      </c>
      <c r="AV509" s="12" t="s">
        <v>77</v>
      </c>
      <c r="AW509" s="12" t="s">
        <v>35</v>
      </c>
      <c r="AX509" s="12" t="s">
        <v>71</v>
      </c>
      <c r="AY509" s="227" t="s">
        <v>133</v>
      </c>
    </row>
    <row r="510" s="13" customFormat="1">
      <c r="B510" s="233"/>
      <c r="D510" s="222" t="s">
        <v>146</v>
      </c>
      <c r="E510" s="234" t="s">
        <v>5</v>
      </c>
      <c r="F510" s="235" t="s">
        <v>608</v>
      </c>
      <c r="H510" s="236">
        <v>100</v>
      </c>
      <c r="I510" s="237"/>
      <c r="L510" s="233"/>
      <c r="M510" s="238"/>
      <c r="N510" s="239"/>
      <c r="O510" s="239"/>
      <c r="P510" s="239"/>
      <c r="Q510" s="239"/>
      <c r="R510" s="239"/>
      <c r="S510" s="239"/>
      <c r="T510" s="240"/>
      <c r="AT510" s="234" t="s">
        <v>146</v>
      </c>
      <c r="AU510" s="234" t="s">
        <v>79</v>
      </c>
      <c r="AV510" s="13" t="s">
        <v>79</v>
      </c>
      <c r="AW510" s="13" t="s">
        <v>35</v>
      </c>
      <c r="AX510" s="13" t="s">
        <v>77</v>
      </c>
      <c r="AY510" s="234" t="s">
        <v>133</v>
      </c>
    </row>
    <row r="511" s="11" customFormat="1" ht="29.88" customHeight="1">
      <c r="B511" s="196"/>
      <c r="D511" s="197" t="s">
        <v>70</v>
      </c>
      <c r="E511" s="207" t="s">
        <v>609</v>
      </c>
      <c r="F511" s="207" t="s">
        <v>610</v>
      </c>
      <c r="I511" s="199"/>
      <c r="J511" s="208">
        <f>BK511</f>
        <v>0</v>
      </c>
      <c r="L511" s="196"/>
      <c r="M511" s="201"/>
      <c r="N511" s="202"/>
      <c r="O511" s="202"/>
      <c r="P511" s="203">
        <f>SUM(P512:P593)</f>
        <v>0</v>
      </c>
      <c r="Q511" s="202"/>
      <c r="R511" s="203">
        <f>SUM(R512:R593)</f>
        <v>1.2659895000000003</v>
      </c>
      <c r="S511" s="202"/>
      <c r="T511" s="204">
        <f>SUM(T512:T593)</f>
        <v>0.29959150000000001</v>
      </c>
      <c r="AR511" s="197" t="s">
        <v>79</v>
      </c>
      <c r="AT511" s="205" t="s">
        <v>70</v>
      </c>
      <c r="AU511" s="205" t="s">
        <v>77</v>
      </c>
      <c r="AY511" s="197" t="s">
        <v>133</v>
      </c>
      <c r="BK511" s="206">
        <f>SUM(BK512:BK593)</f>
        <v>0</v>
      </c>
    </row>
    <row r="512" s="1" customFormat="1" ht="16.5" customHeight="1">
      <c r="B512" s="209"/>
      <c r="C512" s="210" t="s">
        <v>611</v>
      </c>
      <c r="D512" s="210" t="s">
        <v>135</v>
      </c>
      <c r="E512" s="211" t="s">
        <v>612</v>
      </c>
      <c r="F512" s="212" t="s">
        <v>613</v>
      </c>
      <c r="G512" s="213" t="s">
        <v>233</v>
      </c>
      <c r="H512" s="214">
        <v>46</v>
      </c>
      <c r="I512" s="215"/>
      <c r="J512" s="216">
        <f>ROUND(I512*H512,2)</f>
        <v>0</v>
      </c>
      <c r="K512" s="212" t="s">
        <v>139</v>
      </c>
      <c r="L512" s="48"/>
      <c r="M512" s="217" t="s">
        <v>5</v>
      </c>
      <c r="N512" s="218" t="s">
        <v>42</v>
      </c>
      <c r="O512" s="49"/>
      <c r="P512" s="219">
        <f>O512*H512</f>
        <v>0</v>
      </c>
      <c r="Q512" s="219">
        <v>0</v>
      </c>
      <c r="R512" s="219">
        <f>Q512*H512</f>
        <v>0</v>
      </c>
      <c r="S512" s="219">
        <v>0.00067000000000000002</v>
      </c>
      <c r="T512" s="220">
        <f>S512*H512</f>
        <v>0.03082</v>
      </c>
      <c r="AR512" s="26" t="s">
        <v>278</v>
      </c>
      <c r="AT512" s="26" t="s">
        <v>135</v>
      </c>
      <c r="AU512" s="26" t="s">
        <v>79</v>
      </c>
      <c r="AY512" s="26" t="s">
        <v>133</v>
      </c>
      <c r="BE512" s="221">
        <f>IF(N512="základní",J512,0)</f>
        <v>0</v>
      </c>
      <c r="BF512" s="221">
        <f>IF(N512="snížená",J512,0)</f>
        <v>0</v>
      </c>
      <c r="BG512" s="221">
        <f>IF(N512="zákl. přenesená",J512,0)</f>
        <v>0</v>
      </c>
      <c r="BH512" s="221">
        <f>IF(N512="sníž. přenesená",J512,0)</f>
        <v>0</v>
      </c>
      <c r="BI512" s="221">
        <f>IF(N512="nulová",J512,0)</f>
        <v>0</v>
      </c>
      <c r="BJ512" s="26" t="s">
        <v>77</v>
      </c>
      <c r="BK512" s="221">
        <f>ROUND(I512*H512,2)</f>
        <v>0</v>
      </c>
      <c r="BL512" s="26" t="s">
        <v>278</v>
      </c>
      <c r="BM512" s="26" t="s">
        <v>614</v>
      </c>
    </row>
    <row r="513" s="1" customFormat="1">
      <c r="B513" s="48"/>
      <c r="D513" s="222" t="s">
        <v>142</v>
      </c>
      <c r="F513" s="223" t="s">
        <v>615</v>
      </c>
      <c r="I513" s="183"/>
      <c r="L513" s="48"/>
      <c r="M513" s="224"/>
      <c r="N513" s="49"/>
      <c r="O513" s="49"/>
      <c r="P513" s="49"/>
      <c r="Q513" s="49"/>
      <c r="R513" s="49"/>
      <c r="S513" s="49"/>
      <c r="T513" s="87"/>
      <c r="AT513" s="26" t="s">
        <v>142</v>
      </c>
      <c r="AU513" s="26" t="s">
        <v>79</v>
      </c>
    </row>
    <row r="514" s="1" customFormat="1">
      <c r="B514" s="48"/>
      <c r="D514" s="222" t="s">
        <v>144</v>
      </c>
      <c r="F514" s="225" t="s">
        <v>145</v>
      </c>
      <c r="I514" s="183"/>
      <c r="L514" s="48"/>
      <c r="M514" s="224"/>
      <c r="N514" s="49"/>
      <c r="O514" s="49"/>
      <c r="P514" s="49"/>
      <c r="Q514" s="49"/>
      <c r="R514" s="49"/>
      <c r="S514" s="49"/>
      <c r="T514" s="87"/>
      <c r="AT514" s="26" t="s">
        <v>144</v>
      </c>
      <c r="AU514" s="26" t="s">
        <v>79</v>
      </c>
    </row>
    <row r="515" s="13" customFormat="1">
      <c r="B515" s="233"/>
      <c r="D515" s="222" t="s">
        <v>146</v>
      </c>
      <c r="E515" s="234" t="s">
        <v>5</v>
      </c>
      <c r="F515" s="235" t="s">
        <v>616</v>
      </c>
      <c r="H515" s="236">
        <v>46</v>
      </c>
      <c r="I515" s="237"/>
      <c r="L515" s="233"/>
      <c r="M515" s="238"/>
      <c r="N515" s="239"/>
      <c r="O515" s="239"/>
      <c r="P515" s="239"/>
      <c r="Q515" s="239"/>
      <c r="R515" s="239"/>
      <c r="S515" s="239"/>
      <c r="T515" s="240"/>
      <c r="AT515" s="234" t="s">
        <v>146</v>
      </c>
      <c r="AU515" s="234" t="s">
        <v>79</v>
      </c>
      <c r="AV515" s="13" t="s">
        <v>79</v>
      </c>
      <c r="AW515" s="13" t="s">
        <v>35</v>
      </c>
      <c r="AX515" s="13" t="s">
        <v>77</v>
      </c>
      <c r="AY515" s="234" t="s">
        <v>133</v>
      </c>
    </row>
    <row r="516" s="1" customFormat="1" ht="16.5" customHeight="1">
      <c r="B516" s="209"/>
      <c r="C516" s="210" t="s">
        <v>617</v>
      </c>
      <c r="D516" s="210" t="s">
        <v>135</v>
      </c>
      <c r="E516" s="211" t="s">
        <v>618</v>
      </c>
      <c r="F516" s="212" t="s">
        <v>619</v>
      </c>
      <c r="G516" s="213" t="s">
        <v>233</v>
      </c>
      <c r="H516" s="214">
        <v>19.5</v>
      </c>
      <c r="I516" s="215"/>
      <c r="J516" s="216">
        <f>ROUND(I516*H516,2)</f>
        <v>0</v>
      </c>
      <c r="K516" s="212" t="s">
        <v>139</v>
      </c>
      <c r="L516" s="48"/>
      <c r="M516" s="217" t="s">
        <v>5</v>
      </c>
      <c r="N516" s="218" t="s">
        <v>42</v>
      </c>
      <c r="O516" s="49"/>
      <c r="P516" s="219">
        <f>O516*H516</f>
        <v>0</v>
      </c>
      <c r="Q516" s="219">
        <v>0</v>
      </c>
      <c r="R516" s="219">
        <f>Q516*H516</f>
        <v>0</v>
      </c>
      <c r="S516" s="219">
        <v>0.00191</v>
      </c>
      <c r="T516" s="220">
        <f>S516*H516</f>
        <v>0.037245</v>
      </c>
      <c r="AR516" s="26" t="s">
        <v>278</v>
      </c>
      <c r="AT516" s="26" t="s">
        <v>135</v>
      </c>
      <c r="AU516" s="26" t="s">
        <v>79</v>
      </c>
      <c r="AY516" s="26" t="s">
        <v>133</v>
      </c>
      <c r="BE516" s="221">
        <f>IF(N516="základní",J516,0)</f>
        <v>0</v>
      </c>
      <c r="BF516" s="221">
        <f>IF(N516="snížená",J516,0)</f>
        <v>0</v>
      </c>
      <c r="BG516" s="221">
        <f>IF(N516="zákl. přenesená",J516,0)</f>
        <v>0</v>
      </c>
      <c r="BH516" s="221">
        <f>IF(N516="sníž. přenesená",J516,0)</f>
        <v>0</v>
      </c>
      <c r="BI516" s="221">
        <f>IF(N516="nulová",J516,0)</f>
        <v>0</v>
      </c>
      <c r="BJ516" s="26" t="s">
        <v>77</v>
      </c>
      <c r="BK516" s="221">
        <f>ROUND(I516*H516,2)</f>
        <v>0</v>
      </c>
      <c r="BL516" s="26" t="s">
        <v>278</v>
      </c>
      <c r="BM516" s="26" t="s">
        <v>620</v>
      </c>
    </row>
    <row r="517" s="1" customFormat="1">
      <c r="B517" s="48"/>
      <c r="D517" s="222" t="s">
        <v>142</v>
      </c>
      <c r="F517" s="223" t="s">
        <v>621</v>
      </c>
      <c r="I517" s="183"/>
      <c r="L517" s="48"/>
      <c r="M517" s="224"/>
      <c r="N517" s="49"/>
      <c r="O517" s="49"/>
      <c r="P517" s="49"/>
      <c r="Q517" s="49"/>
      <c r="R517" s="49"/>
      <c r="S517" s="49"/>
      <c r="T517" s="87"/>
      <c r="AT517" s="26" t="s">
        <v>142</v>
      </c>
      <c r="AU517" s="26" t="s">
        <v>79</v>
      </c>
    </row>
    <row r="518" s="1" customFormat="1">
      <c r="B518" s="48"/>
      <c r="D518" s="222" t="s">
        <v>144</v>
      </c>
      <c r="F518" s="225" t="s">
        <v>145</v>
      </c>
      <c r="I518" s="183"/>
      <c r="L518" s="48"/>
      <c r="M518" s="224"/>
      <c r="N518" s="49"/>
      <c r="O518" s="49"/>
      <c r="P518" s="49"/>
      <c r="Q518" s="49"/>
      <c r="R518" s="49"/>
      <c r="S518" s="49"/>
      <c r="T518" s="87"/>
      <c r="AT518" s="26" t="s">
        <v>144</v>
      </c>
      <c r="AU518" s="26" t="s">
        <v>79</v>
      </c>
    </row>
    <row r="519" s="13" customFormat="1">
      <c r="B519" s="233"/>
      <c r="D519" s="222" t="s">
        <v>146</v>
      </c>
      <c r="E519" s="234" t="s">
        <v>5</v>
      </c>
      <c r="F519" s="235" t="s">
        <v>622</v>
      </c>
      <c r="H519" s="236">
        <v>19.5</v>
      </c>
      <c r="I519" s="237"/>
      <c r="L519" s="233"/>
      <c r="M519" s="238"/>
      <c r="N519" s="239"/>
      <c r="O519" s="239"/>
      <c r="P519" s="239"/>
      <c r="Q519" s="239"/>
      <c r="R519" s="239"/>
      <c r="S519" s="239"/>
      <c r="T519" s="240"/>
      <c r="AT519" s="234" t="s">
        <v>146</v>
      </c>
      <c r="AU519" s="234" t="s">
        <v>79</v>
      </c>
      <c r="AV519" s="13" t="s">
        <v>79</v>
      </c>
      <c r="AW519" s="13" t="s">
        <v>35</v>
      </c>
      <c r="AX519" s="13" t="s">
        <v>77</v>
      </c>
      <c r="AY519" s="234" t="s">
        <v>133</v>
      </c>
    </row>
    <row r="520" s="1" customFormat="1" ht="16.5" customHeight="1">
      <c r="B520" s="209"/>
      <c r="C520" s="210" t="s">
        <v>623</v>
      </c>
      <c r="D520" s="210" t="s">
        <v>135</v>
      </c>
      <c r="E520" s="211" t="s">
        <v>624</v>
      </c>
      <c r="F520" s="212" t="s">
        <v>625</v>
      </c>
      <c r="G520" s="213" t="s">
        <v>233</v>
      </c>
      <c r="H520" s="214">
        <v>94.299999999999997</v>
      </c>
      <c r="I520" s="215"/>
      <c r="J520" s="216">
        <f>ROUND(I520*H520,2)</f>
        <v>0</v>
      </c>
      <c r="K520" s="212" t="s">
        <v>139</v>
      </c>
      <c r="L520" s="48"/>
      <c r="M520" s="217" t="s">
        <v>5</v>
      </c>
      <c r="N520" s="218" t="s">
        <v>42</v>
      </c>
      <c r="O520" s="49"/>
      <c r="P520" s="219">
        <f>O520*H520</f>
        <v>0</v>
      </c>
      <c r="Q520" s="219">
        <v>0</v>
      </c>
      <c r="R520" s="219">
        <f>Q520*H520</f>
        <v>0</v>
      </c>
      <c r="S520" s="219">
        <v>0.00167</v>
      </c>
      <c r="T520" s="220">
        <f>S520*H520</f>
        <v>0.15748100000000001</v>
      </c>
      <c r="AR520" s="26" t="s">
        <v>278</v>
      </c>
      <c r="AT520" s="26" t="s">
        <v>135</v>
      </c>
      <c r="AU520" s="26" t="s">
        <v>79</v>
      </c>
      <c r="AY520" s="26" t="s">
        <v>133</v>
      </c>
      <c r="BE520" s="221">
        <f>IF(N520="základní",J520,0)</f>
        <v>0</v>
      </c>
      <c r="BF520" s="221">
        <f>IF(N520="snížená",J520,0)</f>
        <v>0</v>
      </c>
      <c r="BG520" s="221">
        <f>IF(N520="zákl. přenesená",J520,0)</f>
        <v>0</v>
      </c>
      <c r="BH520" s="221">
        <f>IF(N520="sníž. přenesená",J520,0)</f>
        <v>0</v>
      </c>
      <c r="BI520" s="221">
        <f>IF(N520="nulová",J520,0)</f>
        <v>0</v>
      </c>
      <c r="BJ520" s="26" t="s">
        <v>77</v>
      </c>
      <c r="BK520" s="221">
        <f>ROUND(I520*H520,2)</f>
        <v>0</v>
      </c>
      <c r="BL520" s="26" t="s">
        <v>278</v>
      </c>
      <c r="BM520" s="26" t="s">
        <v>626</v>
      </c>
    </row>
    <row r="521" s="1" customFormat="1">
      <c r="B521" s="48"/>
      <c r="D521" s="222" t="s">
        <v>142</v>
      </c>
      <c r="F521" s="223" t="s">
        <v>627</v>
      </c>
      <c r="I521" s="183"/>
      <c r="L521" s="48"/>
      <c r="M521" s="224"/>
      <c r="N521" s="49"/>
      <c r="O521" s="49"/>
      <c r="P521" s="49"/>
      <c r="Q521" s="49"/>
      <c r="R521" s="49"/>
      <c r="S521" s="49"/>
      <c r="T521" s="87"/>
      <c r="AT521" s="26" t="s">
        <v>142</v>
      </c>
      <c r="AU521" s="26" t="s">
        <v>79</v>
      </c>
    </row>
    <row r="522" s="1" customFormat="1">
      <c r="B522" s="48"/>
      <c r="D522" s="222" t="s">
        <v>144</v>
      </c>
      <c r="F522" s="225" t="s">
        <v>145</v>
      </c>
      <c r="I522" s="183"/>
      <c r="L522" s="48"/>
      <c r="M522" s="224"/>
      <c r="N522" s="49"/>
      <c r="O522" s="49"/>
      <c r="P522" s="49"/>
      <c r="Q522" s="49"/>
      <c r="R522" s="49"/>
      <c r="S522" s="49"/>
      <c r="T522" s="87"/>
      <c r="AT522" s="26" t="s">
        <v>144</v>
      </c>
      <c r="AU522" s="26" t="s">
        <v>79</v>
      </c>
    </row>
    <row r="523" s="12" customFormat="1">
      <c r="B523" s="226"/>
      <c r="D523" s="222" t="s">
        <v>146</v>
      </c>
      <c r="E523" s="227" t="s">
        <v>5</v>
      </c>
      <c r="F523" s="228" t="s">
        <v>628</v>
      </c>
      <c r="H523" s="227" t="s">
        <v>5</v>
      </c>
      <c r="I523" s="229"/>
      <c r="L523" s="226"/>
      <c r="M523" s="230"/>
      <c r="N523" s="231"/>
      <c r="O523" s="231"/>
      <c r="P523" s="231"/>
      <c r="Q523" s="231"/>
      <c r="R523" s="231"/>
      <c r="S523" s="231"/>
      <c r="T523" s="232"/>
      <c r="AT523" s="227" t="s">
        <v>146</v>
      </c>
      <c r="AU523" s="227" t="s">
        <v>79</v>
      </c>
      <c r="AV523" s="12" t="s">
        <v>77</v>
      </c>
      <c r="AW523" s="12" t="s">
        <v>35</v>
      </c>
      <c r="AX523" s="12" t="s">
        <v>71</v>
      </c>
      <c r="AY523" s="227" t="s">
        <v>133</v>
      </c>
    </row>
    <row r="524" s="13" customFormat="1">
      <c r="B524" s="233"/>
      <c r="D524" s="222" t="s">
        <v>146</v>
      </c>
      <c r="E524" s="234" t="s">
        <v>5</v>
      </c>
      <c r="F524" s="235" t="s">
        <v>629</v>
      </c>
      <c r="H524" s="236">
        <v>10.5</v>
      </c>
      <c r="I524" s="237"/>
      <c r="L524" s="233"/>
      <c r="M524" s="238"/>
      <c r="N524" s="239"/>
      <c r="O524" s="239"/>
      <c r="P524" s="239"/>
      <c r="Q524" s="239"/>
      <c r="R524" s="239"/>
      <c r="S524" s="239"/>
      <c r="T524" s="240"/>
      <c r="AT524" s="234" t="s">
        <v>146</v>
      </c>
      <c r="AU524" s="234" t="s">
        <v>79</v>
      </c>
      <c r="AV524" s="13" t="s">
        <v>79</v>
      </c>
      <c r="AW524" s="13" t="s">
        <v>35</v>
      </c>
      <c r="AX524" s="13" t="s">
        <v>71</v>
      </c>
      <c r="AY524" s="234" t="s">
        <v>133</v>
      </c>
    </row>
    <row r="525" s="13" customFormat="1">
      <c r="B525" s="233"/>
      <c r="D525" s="222" t="s">
        <v>146</v>
      </c>
      <c r="E525" s="234" t="s">
        <v>5</v>
      </c>
      <c r="F525" s="235" t="s">
        <v>630</v>
      </c>
      <c r="H525" s="236">
        <v>23</v>
      </c>
      <c r="I525" s="237"/>
      <c r="L525" s="233"/>
      <c r="M525" s="238"/>
      <c r="N525" s="239"/>
      <c r="O525" s="239"/>
      <c r="P525" s="239"/>
      <c r="Q525" s="239"/>
      <c r="R525" s="239"/>
      <c r="S525" s="239"/>
      <c r="T525" s="240"/>
      <c r="AT525" s="234" t="s">
        <v>146</v>
      </c>
      <c r="AU525" s="234" t="s">
        <v>79</v>
      </c>
      <c r="AV525" s="13" t="s">
        <v>79</v>
      </c>
      <c r="AW525" s="13" t="s">
        <v>35</v>
      </c>
      <c r="AX525" s="13" t="s">
        <v>71</v>
      </c>
      <c r="AY525" s="234" t="s">
        <v>133</v>
      </c>
    </row>
    <row r="526" s="13" customFormat="1">
      <c r="B526" s="233"/>
      <c r="D526" s="222" t="s">
        <v>146</v>
      </c>
      <c r="E526" s="234" t="s">
        <v>5</v>
      </c>
      <c r="F526" s="235" t="s">
        <v>631</v>
      </c>
      <c r="H526" s="236">
        <v>2.8999999999999999</v>
      </c>
      <c r="I526" s="237"/>
      <c r="L526" s="233"/>
      <c r="M526" s="238"/>
      <c r="N526" s="239"/>
      <c r="O526" s="239"/>
      <c r="P526" s="239"/>
      <c r="Q526" s="239"/>
      <c r="R526" s="239"/>
      <c r="S526" s="239"/>
      <c r="T526" s="240"/>
      <c r="AT526" s="234" t="s">
        <v>146</v>
      </c>
      <c r="AU526" s="234" t="s">
        <v>79</v>
      </c>
      <c r="AV526" s="13" t="s">
        <v>79</v>
      </c>
      <c r="AW526" s="13" t="s">
        <v>35</v>
      </c>
      <c r="AX526" s="13" t="s">
        <v>71</v>
      </c>
      <c r="AY526" s="234" t="s">
        <v>133</v>
      </c>
    </row>
    <row r="527" s="13" customFormat="1">
      <c r="B527" s="233"/>
      <c r="D527" s="222" t="s">
        <v>146</v>
      </c>
      <c r="E527" s="234" t="s">
        <v>5</v>
      </c>
      <c r="F527" s="235" t="s">
        <v>632</v>
      </c>
      <c r="H527" s="236">
        <v>1.2</v>
      </c>
      <c r="I527" s="237"/>
      <c r="L527" s="233"/>
      <c r="M527" s="238"/>
      <c r="N527" s="239"/>
      <c r="O527" s="239"/>
      <c r="P527" s="239"/>
      <c r="Q527" s="239"/>
      <c r="R527" s="239"/>
      <c r="S527" s="239"/>
      <c r="T527" s="240"/>
      <c r="AT527" s="234" t="s">
        <v>146</v>
      </c>
      <c r="AU527" s="234" t="s">
        <v>79</v>
      </c>
      <c r="AV527" s="13" t="s">
        <v>79</v>
      </c>
      <c r="AW527" s="13" t="s">
        <v>35</v>
      </c>
      <c r="AX527" s="13" t="s">
        <v>71</v>
      </c>
      <c r="AY527" s="234" t="s">
        <v>133</v>
      </c>
    </row>
    <row r="528" s="13" customFormat="1">
      <c r="B528" s="233"/>
      <c r="D528" s="222" t="s">
        <v>146</v>
      </c>
      <c r="E528" s="234" t="s">
        <v>5</v>
      </c>
      <c r="F528" s="235" t="s">
        <v>633</v>
      </c>
      <c r="H528" s="236">
        <v>20.899999999999999</v>
      </c>
      <c r="I528" s="237"/>
      <c r="L528" s="233"/>
      <c r="M528" s="238"/>
      <c r="N528" s="239"/>
      <c r="O528" s="239"/>
      <c r="P528" s="239"/>
      <c r="Q528" s="239"/>
      <c r="R528" s="239"/>
      <c r="S528" s="239"/>
      <c r="T528" s="240"/>
      <c r="AT528" s="234" t="s">
        <v>146</v>
      </c>
      <c r="AU528" s="234" t="s">
        <v>79</v>
      </c>
      <c r="AV528" s="13" t="s">
        <v>79</v>
      </c>
      <c r="AW528" s="13" t="s">
        <v>35</v>
      </c>
      <c r="AX528" s="13" t="s">
        <v>71</v>
      </c>
      <c r="AY528" s="234" t="s">
        <v>133</v>
      </c>
    </row>
    <row r="529" s="13" customFormat="1">
      <c r="B529" s="233"/>
      <c r="D529" s="222" t="s">
        <v>146</v>
      </c>
      <c r="E529" s="234" t="s">
        <v>5</v>
      </c>
      <c r="F529" s="235" t="s">
        <v>634</v>
      </c>
      <c r="H529" s="236">
        <v>7.4500000000000002</v>
      </c>
      <c r="I529" s="237"/>
      <c r="L529" s="233"/>
      <c r="M529" s="238"/>
      <c r="N529" s="239"/>
      <c r="O529" s="239"/>
      <c r="P529" s="239"/>
      <c r="Q529" s="239"/>
      <c r="R529" s="239"/>
      <c r="S529" s="239"/>
      <c r="T529" s="240"/>
      <c r="AT529" s="234" t="s">
        <v>146</v>
      </c>
      <c r="AU529" s="234" t="s">
        <v>79</v>
      </c>
      <c r="AV529" s="13" t="s">
        <v>79</v>
      </c>
      <c r="AW529" s="13" t="s">
        <v>35</v>
      </c>
      <c r="AX529" s="13" t="s">
        <v>71</v>
      </c>
      <c r="AY529" s="234" t="s">
        <v>133</v>
      </c>
    </row>
    <row r="530" s="13" customFormat="1">
      <c r="B530" s="233"/>
      <c r="D530" s="222" t="s">
        <v>146</v>
      </c>
      <c r="E530" s="234" t="s">
        <v>5</v>
      </c>
      <c r="F530" s="235" t="s">
        <v>633</v>
      </c>
      <c r="H530" s="236">
        <v>20.899999999999999</v>
      </c>
      <c r="I530" s="237"/>
      <c r="L530" s="233"/>
      <c r="M530" s="238"/>
      <c r="N530" s="239"/>
      <c r="O530" s="239"/>
      <c r="P530" s="239"/>
      <c r="Q530" s="239"/>
      <c r="R530" s="239"/>
      <c r="S530" s="239"/>
      <c r="T530" s="240"/>
      <c r="AT530" s="234" t="s">
        <v>146</v>
      </c>
      <c r="AU530" s="234" t="s">
        <v>79</v>
      </c>
      <c r="AV530" s="13" t="s">
        <v>79</v>
      </c>
      <c r="AW530" s="13" t="s">
        <v>35</v>
      </c>
      <c r="AX530" s="13" t="s">
        <v>71</v>
      </c>
      <c r="AY530" s="234" t="s">
        <v>133</v>
      </c>
    </row>
    <row r="531" s="13" customFormat="1">
      <c r="B531" s="233"/>
      <c r="D531" s="222" t="s">
        <v>146</v>
      </c>
      <c r="E531" s="234" t="s">
        <v>5</v>
      </c>
      <c r="F531" s="235" t="s">
        <v>634</v>
      </c>
      <c r="H531" s="236">
        <v>7.4500000000000002</v>
      </c>
      <c r="I531" s="237"/>
      <c r="L531" s="233"/>
      <c r="M531" s="238"/>
      <c r="N531" s="239"/>
      <c r="O531" s="239"/>
      <c r="P531" s="239"/>
      <c r="Q531" s="239"/>
      <c r="R531" s="239"/>
      <c r="S531" s="239"/>
      <c r="T531" s="240"/>
      <c r="AT531" s="234" t="s">
        <v>146</v>
      </c>
      <c r="AU531" s="234" t="s">
        <v>79</v>
      </c>
      <c r="AV531" s="13" t="s">
        <v>79</v>
      </c>
      <c r="AW531" s="13" t="s">
        <v>35</v>
      </c>
      <c r="AX531" s="13" t="s">
        <v>71</v>
      </c>
      <c r="AY531" s="234" t="s">
        <v>133</v>
      </c>
    </row>
    <row r="532" s="14" customFormat="1">
      <c r="B532" s="241"/>
      <c r="D532" s="222" t="s">
        <v>146</v>
      </c>
      <c r="E532" s="242" t="s">
        <v>5</v>
      </c>
      <c r="F532" s="243" t="s">
        <v>150</v>
      </c>
      <c r="H532" s="244">
        <v>94.299999999999997</v>
      </c>
      <c r="I532" s="245"/>
      <c r="L532" s="241"/>
      <c r="M532" s="246"/>
      <c r="N532" s="247"/>
      <c r="O532" s="247"/>
      <c r="P532" s="247"/>
      <c r="Q532" s="247"/>
      <c r="R532" s="247"/>
      <c r="S532" s="247"/>
      <c r="T532" s="248"/>
      <c r="AT532" s="242" t="s">
        <v>146</v>
      </c>
      <c r="AU532" s="242" t="s">
        <v>79</v>
      </c>
      <c r="AV532" s="14" t="s">
        <v>140</v>
      </c>
      <c r="AW532" s="14" t="s">
        <v>35</v>
      </c>
      <c r="AX532" s="14" t="s">
        <v>77</v>
      </c>
      <c r="AY532" s="242" t="s">
        <v>133</v>
      </c>
    </row>
    <row r="533" s="1" customFormat="1" ht="16.5" customHeight="1">
      <c r="B533" s="209"/>
      <c r="C533" s="210" t="s">
        <v>635</v>
      </c>
      <c r="D533" s="210" t="s">
        <v>135</v>
      </c>
      <c r="E533" s="211" t="s">
        <v>636</v>
      </c>
      <c r="F533" s="212" t="s">
        <v>637</v>
      </c>
      <c r="G533" s="213" t="s">
        <v>233</v>
      </c>
      <c r="H533" s="214">
        <v>30.850000000000001</v>
      </c>
      <c r="I533" s="215"/>
      <c r="J533" s="216">
        <f>ROUND(I533*H533,2)</f>
        <v>0</v>
      </c>
      <c r="K533" s="212" t="s">
        <v>139</v>
      </c>
      <c r="L533" s="48"/>
      <c r="M533" s="217" t="s">
        <v>5</v>
      </c>
      <c r="N533" s="218" t="s">
        <v>42</v>
      </c>
      <c r="O533" s="49"/>
      <c r="P533" s="219">
        <f>O533*H533</f>
        <v>0</v>
      </c>
      <c r="Q533" s="219">
        <v>0</v>
      </c>
      <c r="R533" s="219">
        <f>Q533*H533</f>
        <v>0</v>
      </c>
      <c r="S533" s="219">
        <v>0.0022300000000000002</v>
      </c>
      <c r="T533" s="220">
        <f>S533*H533</f>
        <v>0.068795500000000009</v>
      </c>
      <c r="AR533" s="26" t="s">
        <v>278</v>
      </c>
      <c r="AT533" s="26" t="s">
        <v>135</v>
      </c>
      <c r="AU533" s="26" t="s">
        <v>79</v>
      </c>
      <c r="AY533" s="26" t="s">
        <v>133</v>
      </c>
      <c r="BE533" s="221">
        <f>IF(N533="základní",J533,0)</f>
        <v>0</v>
      </c>
      <c r="BF533" s="221">
        <f>IF(N533="snížená",J533,0)</f>
        <v>0</v>
      </c>
      <c r="BG533" s="221">
        <f>IF(N533="zákl. přenesená",J533,0)</f>
        <v>0</v>
      </c>
      <c r="BH533" s="221">
        <f>IF(N533="sníž. přenesená",J533,0)</f>
        <v>0</v>
      </c>
      <c r="BI533" s="221">
        <f>IF(N533="nulová",J533,0)</f>
        <v>0</v>
      </c>
      <c r="BJ533" s="26" t="s">
        <v>77</v>
      </c>
      <c r="BK533" s="221">
        <f>ROUND(I533*H533,2)</f>
        <v>0</v>
      </c>
      <c r="BL533" s="26" t="s">
        <v>278</v>
      </c>
      <c r="BM533" s="26" t="s">
        <v>638</v>
      </c>
    </row>
    <row r="534" s="1" customFormat="1">
      <c r="B534" s="48"/>
      <c r="D534" s="222" t="s">
        <v>142</v>
      </c>
      <c r="F534" s="223" t="s">
        <v>639</v>
      </c>
      <c r="I534" s="183"/>
      <c r="L534" s="48"/>
      <c r="M534" s="224"/>
      <c r="N534" s="49"/>
      <c r="O534" s="49"/>
      <c r="P534" s="49"/>
      <c r="Q534" s="49"/>
      <c r="R534" s="49"/>
      <c r="S534" s="49"/>
      <c r="T534" s="87"/>
      <c r="AT534" s="26" t="s">
        <v>142</v>
      </c>
      <c r="AU534" s="26" t="s">
        <v>79</v>
      </c>
    </row>
    <row r="535" s="1" customFormat="1">
      <c r="B535" s="48"/>
      <c r="D535" s="222" t="s">
        <v>144</v>
      </c>
      <c r="F535" s="225" t="s">
        <v>145</v>
      </c>
      <c r="I535" s="183"/>
      <c r="L535" s="48"/>
      <c r="M535" s="224"/>
      <c r="N535" s="49"/>
      <c r="O535" s="49"/>
      <c r="P535" s="49"/>
      <c r="Q535" s="49"/>
      <c r="R535" s="49"/>
      <c r="S535" s="49"/>
      <c r="T535" s="87"/>
      <c r="AT535" s="26" t="s">
        <v>144</v>
      </c>
      <c r="AU535" s="26" t="s">
        <v>79</v>
      </c>
    </row>
    <row r="536" s="12" customFormat="1">
      <c r="B536" s="226"/>
      <c r="D536" s="222" t="s">
        <v>146</v>
      </c>
      <c r="E536" s="227" t="s">
        <v>5</v>
      </c>
      <c r="F536" s="228" t="s">
        <v>628</v>
      </c>
      <c r="H536" s="227" t="s">
        <v>5</v>
      </c>
      <c r="I536" s="229"/>
      <c r="L536" s="226"/>
      <c r="M536" s="230"/>
      <c r="N536" s="231"/>
      <c r="O536" s="231"/>
      <c r="P536" s="231"/>
      <c r="Q536" s="231"/>
      <c r="R536" s="231"/>
      <c r="S536" s="231"/>
      <c r="T536" s="232"/>
      <c r="AT536" s="227" t="s">
        <v>146</v>
      </c>
      <c r="AU536" s="227" t="s">
        <v>79</v>
      </c>
      <c r="AV536" s="12" t="s">
        <v>77</v>
      </c>
      <c r="AW536" s="12" t="s">
        <v>35</v>
      </c>
      <c r="AX536" s="12" t="s">
        <v>71</v>
      </c>
      <c r="AY536" s="227" t="s">
        <v>133</v>
      </c>
    </row>
    <row r="537" s="13" customFormat="1">
      <c r="B537" s="233"/>
      <c r="D537" s="222" t="s">
        <v>146</v>
      </c>
      <c r="E537" s="234" t="s">
        <v>5</v>
      </c>
      <c r="F537" s="235" t="s">
        <v>633</v>
      </c>
      <c r="H537" s="236">
        <v>20.899999999999999</v>
      </c>
      <c r="I537" s="237"/>
      <c r="L537" s="233"/>
      <c r="M537" s="238"/>
      <c r="N537" s="239"/>
      <c r="O537" s="239"/>
      <c r="P537" s="239"/>
      <c r="Q537" s="239"/>
      <c r="R537" s="239"/>
      <c r="S537" s="239"/>
      <c r="T537" s="240"/>
      <c r="AT537" s="234" t="s">
        <v>146</v>
      </c>
      <c r="AU537" s="234" t="s">
        <v>79</v>
      </c>
      <c r="AV537" s="13" t="s">
        <v>79</v>
      </c>
      <c r="AW537" s="13" t="s">
        <v>35</v>
      </c>
      <c r="AX537" s="13" t="s">
        <v>71</v>
      </c>
      <c r="AY537" s="234" t="s">
        <v>133</v>
      </c>
    </row>
    <row r="538" s="13" customFormat="1">
      <c r="B538" s="233"/>
      <c r="D538" s="222" t="s">
        <v>146</v>
      </c>
      <c r="E538" s="234" t="s">
        <v>5</v>
      </c>
      <c r="F538" s="235" t="s">
        <v>634</v>
      </c>
      <c r="H538" s="236">
        <v>7.4500000000000002</v>
      </c>
      <c r="I538" s="237"/>
      <c r="L538" s="233"/>
      <c r="M538" s="238"/>
      <c r="N538" s="239"/>
      <c r="O538" s="239"/>
      <c r="P538" s="239"/>
      <c r="Q538" s="239"/>
      <c r="R538" s="239"/>
      <c r="S538" s="239"/>
      <c r="T538" s="240"/>
      <c r="AT538" s="234" t="s">
        <v>146</v>
      </c>
      <c r="AU538" s="234" t="s">
        <v>79</v>
      </c>
      <c r="AV538" s="13" t="s">
        <v>79</v>
      </c>
      <c r="AW538" s="13" t="s">
        <v>35</v>
      </c>
      <c r="AX538" s="13" t="s">
        <v>71</v>
      </c>
      <c r="AY538" s="234" t="s">
        <v>133</v>
      </c>
    </row>
    <row r="539" s="13" customFormat="1">
      <c r="B539" s="233"/>
      <c r="D539" s="222" t="s">
        <v>146</v>
      </c>
      <c r="E539" s="234" t="s">
        <v>5</v>
      </c>
      <c r="F539" s="235" t="s">
        <v>640</v>
      </c>
      <c r="H539" s="236">
        <v>2.5</v>
      </c>
      <c r="I539" s="237"/>
      <c r="L539" s="233"/>
      <c r="M539" s="238"/>
      <c r="N539" s="239"/>
      <c r="O539" s="239"/>
      <c r="P539" s="239"/>
      <c r="Q539" s="239"/>
      <c r="R539" s="239"/>
      <c r="S539" s="239"/>
      <c r="T539" s="240"/>
      <c r="AT539" s="234" t="s">
        <v>146</v>
      </c>
      <c r="AU539" s="234" t="s">
        <v>79</v>
      </c>
      <c r="AV539" s="13" t="s">
        <v>79</v>
      </c>
      <c r="AW539" s="13" t="s">
        <v>35</v>
      </c>
      <c r="AX539" s="13" t="s">
        <v>71</v>
      </c>
      <c r="AY539" s="234" t="s">
        <v>133</v>
      </c>
    </row>
    <row r="540" s="14" customFormat="1">
      <c r="B540" s="241"/>
      <c r="D540" s="222" t="s">
        <v>146</v>
      </c>
      <c r="E540" s="242" t="s">
        <v>5</v>
      </c>
      <c r="F540" s="243" t="s">
        <v>150</v>
      </c>
      <c r="H540" s="244">
        <v>30.850000000000001</v>
      </c>
      <c r="I540" s="245"/>
      <c r="L540" s="241"/>
      <c r="M540" s="246"/>
      <c r="N540" s="247"/>
      <c r="O540" s="247"/>
      <c r="P540" s="247"/>
      <c r="Q540" s="247"/>
      <c r="R540" s="247"/>
      <c r="S540" s="247"/>
      <c r="T540" s="248"/>
      <c r="AT540" s="242" t="s">
        <v>146</v>
      </c>
      <c r="AU540" s="242" t="s">
        <v>79</v>
      </c>
      <c r="AV540" s="14" t="s">
        <v>140</v>
      </c>
      <c r="AW540" s="14" t="s">
        <v>35</v>
      </c>
      <c r="AX540" s="14" t="s">
        <v>77</v>
      </c>
      <c r="AY540" s="242" t="s">
        <v>133</v>
      </c>
    </row>
    <row r="541" s="1" customFormat="1" ht="16.5" customHeight="1">
      <c r="B541" s="209"/>
      <c r="C541" s="210" t="s">
        <v>641</v>
      </c>
      <c r="D541" s="210" t="s">
        <v>135</v>
      </c>
      <c r="E541" s="211" t="s">
        <v>642</v>
      </c>
      <c r="F541" s="212" t="s">
        <v>643</v>
      </c>
      <c r="G541" s="213" t="s">
        <v>233</v>
      </c>
      <c r="H541" s="214">
        <v>3</v>
      </c>
      <c r="I541" s="215"/>
      <c r="J541" s="216">
        <f>ROUND(I541*H541,2)</f>
        <v>0</v>
      </c>
      <c r="K541" s="212" t="s">
        <v>139</v>
      </c>
      <c r="L541" s="48"/>
      <c r="M541" s="217" t="s">
        <v>5</v>
      </c>
      <c r="N541" s="218" t="s">
        <v>42</v>
      </c>
      <c r="O541" s="49"/>
      <c r="P541" s="219">
        <f>O541*H541</f>
        <v>0</v>
      </c>
      <c r="Q541" s="219">
        <v>0</v>
      </c>
      <c r="R541" s="219">
        <f>Q541*H541</f>
        <v>0</v>
      </c>
      <c r="S541" s="219">
        <v>0.00175</v>
      </c>
      <c r="T541" s="220">
        <f>S541*H541</f>
        <v>0.0052500000000000003</v>
      </c>
      <c r="AR541" s="26" t="s">
        <v>278</v>
      </c>
      <c r="AT541" s="26" t="s">
        <v>135</v>
      </c>
      <c r="AU541" s="26" t="s">
        <v>79</v>
      </c>
      <c r="AY541" s="26" t="s">
        <v>133</v>
      </c>
      <c r="BE541" s="221">
        <f>IF(N541="základní",J541,0)</f>
        <v>0</v>
      </c>
      <c r="BF541" s="221">
        <f>IF(N541="snížená",J541,0)</f>
        <v>0</v>
      </c>
      <c r="BG541" s="221">
        <f>IF(N541="zákl. přenesená",J541,0)</f>
        <v>0</v>
      </c>
      <c r="BH541" s="221">
        <f>IF(N541="sníž. přenesená",J541,0)</f>
        <v>0</v>
      </c>
      <c r="BI541" s="221">
        <f>IF(N541="nulová",J541,0)</f>
        <v>0</v>
      </c>
      <c r="BJ541" s="26" t="s">
        <v>77</v>
      </c>
      <c r="BK541" s="221">
        <f>ROUND(I541*H541,2)</f>
        <v>0</v>
      </c>
      <c r="BL541" s="26" t="s">
        <v>278</v>
      </c>
      <c r="BM541" s="26" t="s">
        <v>644</v>
      </c>
    </row>
    <row r="542" s="1" customFormat="1">
      <c r="B542" s="48"/>
      <c r="D542" s="222" t="s">
        <v>142</v>
      </c>
      <c r="F542" s="223" t="s">
        <v>645</v>
      </c>
      <c r="I542" s="183"/>
      <c r="L542" s="48"/>
      <c r="M542" s="224"/>
      <c r="N542" s="49"/>
      <c r="O542" s="49"/>
      <c r="P542" s="49"/>
      <c r="Q542" s="49"/>
      <c r="R542" s="49"/>
      <c r="S542" s="49"/>
      <c r="T542" s="87"/>
      <c r="AT542" s="26" t="s">
        <v>142</v>
      </c>
      <c r="AU542" s="26" t="s">
        <v>79</v>
      </c>
    </row>
    <row r="543" s="1" customFormat="1">
      <c r="B543" s="48"/>
      <c r="D543" s="222" t="s">
        <v>144</v>
      </c>
      <c r="F543" s="225" t="s">
        <v>145</v>
      </c>
      <c r="I543" s="183"/>
      <c r="L543" s="48"/>
      <c r="M543" s="224"/>
      <c r="N543" s="49"/>
      <c r="O543" s="49"/>
      <c r="P543" s="49"/>
      <c r="Q543" s="49"/>
      <c r="R543" s="49"/>
      <c r="S543" s="49"/>
      <c r="T543" s="87"/>
      <c r="AT543" s="26" t="s">
        <v>144</v>
      </c>
      <c r="AU543" s="26" t="s">
        <v>79</v>
      </c>
    </row>
    <row r="544" s="12" customFormat="1">
      <c r="B544" s="226"/>
      <c r="D544" s="222" t="s">
        <v>146</v>
      </c>
      <c r="E544" s="227" t="s">
        <v>5</v>
      </c>
      <c r="F544" s="228" t="s">
        <v>628</v>
      </c>
      <c r="H544" s="227" t="s">
        <v>5</v>
      </c>
      <c r="I544" s="229"/>
      <c r="L544" s="226"/>
      <c r="M544" s="230"/>
      <c r="N544" s="231"/>
      <c r="O544" s="231"/>
      <c r="P544" s="231"/>
      <c r="Q544" s="231"/>
      <c r="R544" s="231"/>
      <c r="S544" s="231"/>
      <c r="T544" s="232"/>
      <c r="AT544" s="227" t="s">
        <v>146</v>
      </c>
      <c r="AU544" s="227" t="s">
        <v>79</v>
      </c>
      <c r="AV544" s="12" t="s">
        <v>77</v>
      </c>
      <c r="AW544" s="12" t="s">
        <v>35</v>
      </c>
      <c r="AX544" s="12" t="s">
        <v>71</v>
      </c>
      <c r="AY544" s="227" t="s">
        <v>133</v>
      </c>
    </row>
    <row r="545" s="13" customFormat="1">
      <c r="B545" s="233"/>
      <c r="D545" s="222" t="s">
        <v>146</v>
      </c>
      <c r="E545" s="234" t="s">
        <v>5</v>
      </c>
      <c r="F545" s="235" t="s">
        <v>646</v>
      </c>
      <c r="H545" s="236">
        <v>3</v>
      </c>
      <c r="I545" s="237"/>
      <c r="L545" s="233"/>
      <c r="M545" s="238"/>
      <c r="N545" s="239"/>
      <c r="O545" s="239"/>
      <c r="P545" s="239"/>
      <c r="Q545" s="239"/>
      <c r="R545" s="239"/>
      <c r="S545" s="239"/>
      <c r="T545" s="240"/>
      <c r="AT545" s="234" t="s">
        <v>146</v>
      </c>
      <c r="AU545" s="234" t="s">
        <v>79</v>
      </c>
      <c r="AV545" s="13" t="s">
        <v>79</v>
      </c>
      <c r="AW545" s="13" t="s">
        <v>35</v>
      </c>
      <c r="AX545" s="13" t="s">
        <v>77</v>
      </c>
      <c r="AY545" s="234" t="s">
        <v>133</v>
      </c>
    </row>
    <row r="546" s="1" customFormat="1" ht="38.25" customHeight="1">
      <c r="B546" s="209"/>
      <c r="C546" s="210" t="s">
        <v>647</v>
      </c>
      <c r="D546" s="210" t="s">
        <v>135</v>
      </c>
      <c r="E546" s="211" t="s">
        <v>648</v>
      </c>
      <c r="F546" s="212" t="s">
        <v>649</v>
      </c>
      <c r="G546" s="213" t="s">
        <v>233</v>
      </c>
      <c r="H546" s="214">
        <v>46</v>
      </c>
      <c r="I546" s="215"/>
      <c r="J546" s="216">
        <f>ROUND(I546*H546,2)</f>
        <v>0</v>
      </c>
      <c r="K546" s="212" t="s">
        <v>5</v>
      </c>
      <c r="L546" s="48"/>
      <c r="M546" s="217" t="s">
        <v>5</v>
      </c>
      <c r="N546" s="218" t="s">
        <v>42</v>
      </c>
      <c r="O546" s="49"/>
      <c r="P546" s="219">
        <f>O546*H546</f>
        <v>0</v>
      </c>
      <c r="Q546" s="219">
        <v>0.00131</v>
      </c>
      <c r="R546" s="219">
        <f>Q546*H546</f>
        <v>0.060260000000000001</v>
      </c>
      <c r="S546" s="219">
        <v>0</v>
      </c>
      <c r="T546" s="220">
        <f>S546*H546</f>
        <v>0</v>
      </c>
      <c r="AR546" s="26" t="s">
        <v>278</v>
      </c>
      <c r="AT546" s="26" t="s">
        <v>135</v>
      </c>
      <c r="AU546" s="26" t="s">
        <v>79</v>
      </c>
      <c r="AY546" s="26" t="s">
        <v>133</v>
      </c>
      <c r="BE546" s="221">
        <f>IF(N546="základní",J546,0)</f>
        <v>0</v>
      </c>
      <c r="BF546" s="221">
        <f>IF(N546="snížená",J546,0)</f>
        <v>0</v>
      </c>
      <c r="BG546" s="221">
        <f>IF(N546="zákl. přenesená",J546,0)</f>
        <v>0</v>
      </c>
      <c r="BH546" s="221">
        <f>IF(N546="sníž. přenesená",J546,0)</f>
        <v>0</v>
      </c>
      <c r="BI546" s="221">
        <f>IF(N546="nulová",J546,0)</f>
        <v>0</v>
      </c>
      <c r="BJ546" s="26" t="s">
        <v>77</v>
      </c>
      <c r="BK546" s="221">
        <f>ROUND(I546*H546,2)</f>
        <v>0</v>
      </c>
      <c r="BL546" s="26" t="s">
        <v>278</v>
      </c>
      <c r="BM546" s="26" t="s">
        <v>650</v>
      </c>
    </row>
    <row r="547" s="1" customFormat="1">
      <c r="B547" s="48"/>
      <c r="D547" s="222" t="s">
        <v>142</v>
      </c>
      <c r="F547" s="223" t="s">
        <v>649</v>
      </c>
      <c r="I547" s="183"/>
      <c r="L547" s="48"/>
      <c r="M547" s="224"/>
      <c r="N547" s="49"/>
      <c r="O547" s="49"/>
      <c r="P547" s="49"/>
      <c r="Q547" s="49"/>
      <c r="R547" s="49"/>
      <c r="S547" s="49"/>
      <c r="T547" s="87"/>
      <c r="AT547" s="26" t="s">
        <v>142</v>
      </c>
      <c r="AU547" s="26" t="s">
        <v>79</v>
      </c>
    </row>
    <row r="548" s="1" customFormat="1">
      <c r="B548" s="48"/>
      <c r="D548" s="222" t="s">
        <v>144</v>
      </c>
      <c r="F548" s="225" t="s">
        <v>145</v>
      </c>
      <c r="I548" s="183"/>
      <c r="L548" s="48"/>
      <c r="M548" s="224"/>
      <c r="N548" s="49"/>
      <c r="O548" s="49"/>
      <c r="P548" s="49"/>
      <c r="Q548" s="49"/>
      <c r="R548" s="49"/>
      <c r="S548" s="49"/>
      <c r="T548" s="87"/>
      <c r="AT548" s="26" t="s">
        <v>144</v>
      </c>
      <c r="AU548" s="26" t="s">
        <v>79</v>
      </c>
    </row>
    <row r="549" s="13" customFormat="1">
      <c r="B549" s="233"/>
      <c r="D549" s="222" t="s">
        <v>146</v>
      </c>
      <c r="E549" s="234" t="s">
        <v>5</v>
      </c>
      <c r="F549" s="235" t="s">
        <v>651</v>
      </c>
      <c r="H549" s="236">
        <v>46</v>
      </c>
      <c r="I549" s="237"/>
      <c r="L549" s="233"/>
      <c r="M549" s="238"/>
      <c r="N549" s="239"/>
      <c r="O549" s="239"/>
      <c r="P549" s="239"/>
      <c r="Q549" s="239"/>
      <c r="R549" s="239"/>
      <c r="S549" s="239"/>
      <c r="T549" s="240"/>
      <c r="AT549" s="234" t="s">
        <v>146</v>
      </c>
      <c r="AU549" s="234" t="s">
        <v>79</v>
      </c>
      <c r="AV549" s="13" t="s">
        <v>79</v>
      </c>
      <c r="AW549" s="13" t="s">
        <v>35</v>
      </c>
      <c r="AX549" s="13" t="s">
        <v>77</v>
      </c>
      <c r="AY549" s="234" t="s">
        <v>133</v>
      </c>
    </row>
    <row r="550" s="1" customFormat="1" ht="25.5" customHeight="1">
      <c r="B550" s="209"/>
      <c r="C550" s="210" t="s">
        <v>652</v>
      </c>
      <c r="D550" s="210" t="s">
        <v>135</v>
      </c>
      <c r="E550" s="211" t="s">
        <v>653</v>
      </c>
      <c r="F550" s="212" t="s">
        <v>654</v>
      </c>
      <c r="G550" s="213" t="s">
        <v>233</v>
      </c>
      <c r="H550" s="214">
        <v>29.550000000000001</v>
      </c>
      <c r="I550" s="215"/>
      <c r="J550" s="216">
        <f>ROUND(I550*H550,2)</f>
        <v>0</v>
      </c>
      <c r="K550" s="212" t="s">
        <v>139</v>
      </c>
      <c r="L550" s="48"/>
      <c r="M550" s="217" t="s">
        <v>5</v>
      </c>
      <c r="N550" s="218" t="s">
        <v>42</v>
      </c>
      <c r="O550" s="49"/>
      <c r="P550" s="219">
        <f>O550*H550</f>
        <v>0</v>
      </c>
      <c r="Q550" s="219">
        <v>0.0035200000000000001</v>
      </c>
      <c r="R550" s="219">
        <f>Q550*H550</f>
        <v>0.10401600000000001</v>
      </c>
      <c r="S550" s="219">
        <v>0</v>
      </c>
      <c r="T550" s="220">
        <f>S550*H550</f>
        <v>0</v>
      </c>
      <c r="AR550" s="26" t="s">
        <v>278</v>
      </c>
      <c r="AT550" s="26" t="s">
        <v>135</v>
      </c>
      <c r="AU550" s="26" t="s">
        <v>79</v>
      </c>
      <c r="AY550" s="26" t="s">
        <v>133</v>
      </c>
      <c r="BE550" s="221">
        <f>IF(N550="základní",J550,0)</f>
        <v>0</v>
      </c>
      <c r="BF550" s="221">
        <f>IF(N550="snížená",J550,0)</f>
        <v>0</v>
      </c>
      <c r="BG550" s="221">
        <f>IF(N550="zákl. přenesená",J550,0)</f>
        <v>0</v>
      </c>
      <c r="BH550" s="221">
        <f>IF(N550="sníž. přenesená",J550,0)</f>
        <v>0</v>
      </c>
      <c r="BI550" s="221">
        <f>IF(N550="nulová",J550,0)</f>
        <v>0</v>
      </c>
      <c r="BJ550" s="26" t="s">
        <v>77</v>
      </c>
      <c r="BK550" s="221">
        <f>ROUND(I550*H550,2)</f>
        <v>0</v>
      </c>
      <c r="BL550" s="26" t="s">
        <v>278</v>
      </c>
      <c r="BM550" s="26" t="s">
        <v>655</v>
      </c>
    </row>
    <row r="551" s="1" customFormat="1">
      <c r="B551" s="48"/>
      <c r="D551" s="222" t="s">
        <v>142</v>
      </c>
      <c r="F551" s="223" t="s">
        <v>656</v>
      </c>
      <c r="I551" s="183"/>
      <c r="L551" s="48"/>
      <c r="M551" s="224"/>
      <c r="N551" s="49"/>
      <c r="O551" s="49"/>
      <c r="P551" s="49"/>
      <c r="Q551" s="49"/>
      <c r="R551" s="49"/>
      <c r="S551" s="49"/>
      <c r="T551" s="87"/>
      <c r="AT551" s="26" t="s">
        <v>142</v>
      </c>
      <c r="AU551" s="26" t="s">
        <v>79</v>
      </c>
    </row>
    <row r="552" s="1" customFormat="1">
      <c r="B552" s="48"/>
      <c r="D552" s="222" t="s">
        <v>144</v>
      </c>
      <c r="F552" s="225" t="s">
        <v>145</v>
      </c>
      <c r="I552" s="183"/>
      <c r="L552" s="48"/>
      <c r="M552" s="224"/>
      <c r="N552" s="49"/>
      <c r="O552" s="49"/>
      <c r="P552" s="49"/>
      <c r="Q552" s="49"/>
      <c r="R552" s="49"/>
      <c r="S552" s="49"/>
      <c r="T552" s="87"/>
      <c r="AT552" s="26" t="s">
        <v>144</v>
      </c>
      <c r="AU552" s="26" t="s">
        <v>79</v>
      </c>
    </row>
    <row r="553" s="13" customFormat="1">
      <c r="B553" s="233"/>
      <c r="D553" s="222" t="s">
        <v>146</v>
      </c>
      <c r="E553" s="234" t="s">
        <v>5</v>
      </c>
      <c r="F553" s="235" t="s">
        <v>657</v>
      </c>
      <c r="H553" s="236">
        <v>1.2</v>
      </c>
      <c r="I553" s="237"/>
      <c r="L553" s="233"/>
      <c r="M553" s="238"/>
      <c r="N553" s="239"/>
      <c r="O553" s="239"/>
      <c r="P553" s="239"/>
      <c r="Q553" s="239"/>
      <c r="R553" s="239"/>
      <c r="S553" s="239"/>
      <c r="T553" s="240"/>
      <c r="AT553" s="234" t="s">
        <v>146</v>
      </c>
      <c r="AU553" s="234" t="s">
        <v>79</v>
      </c>
      <c r="AV553" s="13" t="s">
        <v>79</v>
      </c>
      <c r="AW553" s="13" t="s">
        <v>35</v>
      </c>
      <c r="AX553" s="13" t="s">
        <v>71</v>
      </c>
      <c r="AY553" s="234" t="s">
        <v>133</v>
      </c>
    </row>
    <row r="554" s="13" customFormat="1">
      <c r="B554" s="233"/>
      <c r="D554" s="222" t="s">
        <v>146</v>
      </c>
      <c r="E554" s="234" t="s">
        <v>5</v>
      </c>
      <c r="F554" s="235" t="s">
        <v>658</v>
      </c>
      <c r="H554" s="236">
        <v>20.899999999999999</v>
      </c>
      <c r="I554" s="237"/>
      <c r="L554" s="233"/>
      <c r="M554" s="238"/>
      <c r="N554" s="239"/>
      <c r="O554" s="239"/>
      <c r="P554" s="239"/>
      <c r="Q554" s="239"/>
      <c r="R554" s="239"/>
      <c r="S554" s="239"/>
      <c r="T554" s="240"/>
      <c r="AT554" s="234" t="s">
        <v>146</v>
      </c>
      <c r="AU554" s="234" t="s">
        <v>79</v>
      </c>
      <c r="AV554" s="13" t="s">
        <v>79</v>
      </c>
      <c r="AW554" s="13" t="s">
        <v>35</v>
      </c>
      <c r="AX554" s="13" t="s">
        <v>71</v>
      </c>
      <c r="AY554" s="234" t="s">
        <v>133</v>
      </c>
    </row>
    <row r="555" s="13" customFormat="1">
      <c r="B555" s="233"/>
      <c r="D555" s="222" t="s">
        <v>146</v>
      </c>
      <c r="E555" s="234" t="s">
        <v>5</v>
      </c>
      <c r="F555" s="235" t="s">
        <v>659</v>
      </c>
      <c r="H555" s="236">
        <v>7.4500000000000002</v>
      </c>
      <c r="I555" s="237"/>
      <c r="L555" s="233"/>
      <c r="M555" s="238"/>
      <c r="N555" s="239"/>
      <c r="O555" s="239"/>
      <c r="P555" s="239"/>
      <c r="Q555" s="239"/>
      <c r="R555" s="239"/>
      <c r="S555" s="239"/>
      <c r="T555" s="240"/>
      <c r="AT555" s="234" t="s">
        <v>146</v>
      </c>
      <c r="AU555" s="234" t="s">
        <v>79</v>
      </c>
      <c r="AV555" s="13" t="s">
        <v>79</v>
      </c>
      <c r="AW555" s="13" t="s">
        <v>35</v>
      </c>
      <c r="AX555" s="13" t="s">
        <v>71</v>
      </c>
      <c r="AY555" s="234" t="s">
        <v>133</v>
      </c>
    </row>
    <row r="556" s="14" customFormat="1">
      <c r="B556" s="241"/>
      <c r="D556" s="222" t="s">
        <v>146</v>
      </c>
      <c r="E556" s="242" t="s">
        <v>5</v>
      </c>
      <c r="F556" s="243" t="s">
        <v>150</v>
      </c>
      <c r="H556" s="244">
        <v>29.550000000000001</v>
      </c>
      <c r="I556" s="245"/>
      <c r="L556" s="241"/>
      <c r="M556" s="246"/>
      <c r="N556" s="247"/>
      <c r="O556" s="247"/>
      <c r="P556" s="247"/>
      <c r="Q556" s="247"/>
      <c r="R556" s="247"/>
      <c r="S556" s="247"/>
      <c r="T556" s="248"/>
      <c r="AT556" s="242" t="s">
        <v>146</v>
      </c>
      <c r="AU556" s="242" t="s">
        <v>79</v>
      </c>
      <c r="AV556" s="14" t="s">
        <v>140</v>
      </c>
      <c r="AW556" s="14" t="s">
        <v>35</v>
      </c>
      <c r="AX556" s="14" t="s">
        <v>77</v>
      </c>
      <c r="AY556" s="242" t="s">
        <v>133</v>
      </c>
    </row>
    <row r="557" s="1" customFormat="1" ht="25.5" customHeight="1">
      <c r="B557" s="209"/>
      <c r="C557" s="210" t="s">
        <v>660</v>
      </c>
      <c r="D557" s="210" t="s">
        <v>135</v>
      </c>
      <c r="E557" s="211" t="s">
        <v>661</v>
      </c>
      <c r="F557" s="212" t="s">
        <v>662</v>
      </c>
      <c r="G557" s="213" t="s">
        <v>233</v>
      </c>
      <c r="H557" s="214">
        <v>28.350000000000001</v>
      </c>
      <c r="I557" s="215"/>
      <c r="J557" s="216">
        <f>ROUND(I557*H557,2)</f>
        <v>0</v>
      </c>
      <c r="K557" s="212" t="s">
        <v>139</v>
      </c>
      <c r="L557" s="48"/>
      <c r="M557" s="217" t="s">
        <v>5</v>
      </c>
      <c r="N557" s="218" t="s">
        <v>42</v>
      </c>
      <c r="O557" s="49"/>
      <c r="P557" s="219">
        <f>O557*H557</f>
        <v>0</v>
      </c>
      <c r="Q557" s="219">
        <v>0.0043800000000000002</v>
      </c>
      <c r="R557" s="219">
        <f>Q557*H557</f>
        <v>0.12417300000000001</v>
      </c>
      <c r="S557" s="219">
        <v>0</v>
      </c>
      <c r="T557" s="220">
        <f>S557*H557</f>
        <v>0</v>
      </c>
      <c r="AR557" s="26" t="s">
        <v>278</v>
      </c>
      <c r="AT557" s="26" t="s">
        <v>135</v>
      </c>
      <c r="AU557" s="26" t="s">
        <v>79</v>
      </c>
      <c r="AY557" s="26" t="s">
        <v>133</v>
      </c>
      <c r="BE557" s="221">
        <f>IF(N557="základní",J557,0)</f>
        <v>0</v>
      </c>
      <c r="BF557" s="221">
        <f>IF(N557="snížená",J557,0)</f>
        <v>0</v>
      </c>
      <c r="BG557" s="221">
        <f>IF(N557="zákl. přenesená",J557,0)</f>
        <v>0</v>
      </c>
      <c r="BH557" s="221">
        <f>IF(N557="sníž. přenesená",J557,0)</f>
        <v>0</v>
      </c>
      <c r="BI557" s="221">
        <f>IF(N557="nulová",J557,0)</f>
        <v>0</v>
      </c>
      <c r="BJ557" s="26" t="s">
        <v>77</v>
      </c>
      <c r="BK557" s="221">
        <f>ROUND(I557*H557,2)</f>
        <v>0</v>
      </c>
      <c r="BL557" s="26" t="s">
        <v>278</v>
      </c>
      <c r="BM557" s="26" t="s">
        <v>663</v>
      </c>
    </row>
    <row r="558" s="1" customFormat="1">
      <c r="B558" s="48"/>
      <c r="D558" s="222" t="s">
        <v>142</v>
      </c>
      <c r="F558" s="223" t="s">
        <v>664</v>
      </c>
      <c r="I558" s="183"/>
      <c r="L558" s="48"/>
      <c r="M558" s="224"/>
      <c r="N558" s="49"/>
      <c r="O558" s="49"/>
      <c r="P558" s="49"/>
      <c r="Q558" s="49"/>
      <c r="R558" s="49"/>
      <c r="S558" s="49"/>
      <c r="T558" s="87"/>
      <c r="AT558" s="26" t="s">
        <v>142</v>
      </c>
      <c r="AU558" s="26" t="s">
        <v>79</v>
      </c>
    </row>
    <row r="559" s="1" customFormat="1">
      <c r="B559" s="48"/>
      <c r="D559" s="222" t="s">
        <v>144</v>
      </c>
      <c r="F559" s="225" t="s">
        <v>145</v>
      </c>
      <c r="I559" s="183"/>
      <c r="L559" s="48"/>
      <c r="M559" s="224"/>
      <c r="N559" s="49"/>
      <c r="O559" s="49"/>
      <c r="P559" s="49"/>
      <c r="Q559" s="49"/>
      <c r="R559" s="49"/>
      <c r="S559" s="49"/>
      <c r="T559" s="87"/>
      <c r="AT559" s="26" t="s">
        <v>144</v>
      </c>
      <c r="AU559" s="26" t="s">
        <v>79</v>
      </c>
    </row>
    <row r="560" s="13" customFormat="1">
      <c r="B560" s="233"/>
      <c r="D560" s="222" t="s">
        <v>146</v>
      </c>
      <c r="E560" s="234" t="s">
        <v>5</v>
      </c>
      <c r="F560" s="235" t="s">
        <v>665</v>
      </c>
      <c r="H560" s="236">
        <v>20.899999999999999</v>
      </c>
      <c r="I560" s="237"/>
      <c r="L560" s="233"/>
      <c r="M560" s="238"/>
      <c r="N560" s="239"/>
      <c r="O560" s="239"/>
      <c r="P560" s="239"/>
      <c r="Q560" s="239"/>
      <c r="R560" s="239"/>
      <c r="S560" s="239"/>
      <c r="T560" s="240"/>
      <c r="AT560" s="234" t="s">
        <v>146</v>
      </c>
      <c r="AU560" s="234" t="s">
        <v>79</v>
      </c>
      <c r="AV560" s="13" t="s">
        <v>79</v>
      </c>
      <c r="AW560" s="13" t="s">
        <v>35</v>
      </c>
      <c r="AX560" s="13" t="s">
        <v>71</v>
      </c>
      <c r="AY560" s="234" t="s">
        <v>133</v>
      </c>
    </row>
    <row r="561" s="13" customFormat="1">
      <c r="B561" s="233"/>
      <c r="D561" s="222" t="s">
        <v>146</v>
      </c>
      <c r="E561" s="234" t="s">
        <v>5</v>
      </c>
      <c r="F561" s="235" t="s">
        <v>666</v>
      </c>
      <c r="H561" s="236">
        <v>7.4500000000000002</v>
      </c>
      <c r="I561" s="237"/>
      <c r="L561" s="233"/>
      <c r="M561" s="238"/>
      <c r="N561" s="239"/>
      <c r="O561" s="239"/>
      <c r="P561" s="239"/>
      <c r="Q561" s="239"/>
      <c r="R561" s="239"/>
      <c r="S561" s="239"/>
      <c r="T561" s="240"/>
      <c r="AT561" s="234" t="s">
        <v>146</v>
      </c>
      <c r="AU561" s="234" t="s">
        <v>79</v>
      </c>
      <c r="AV561" s="13" t="s">
        <v>79</v>
      </c>
      <c r="AW561" s="13" t="s">
        <v>35</v>
      </c>
      <c r="AX561" s="13" t="s">
        <v>71</v>
      </c>
      <c r="AY561" s="234" t="s">
        <v>133</v>
      </c>
    </row>
    <row r="562" s="14" customFormat="1">
      <c r="B562" s="241"/>
      <c r="D562" s="222" t="s">
        <v>146</v>
      </c>
      <c r="E562" s="242" t="s">
        <v>5</v>
      </c>
      <c r="F562" s="243" t="s">
        <v>150</v>
      </c>
      <c r="H562" s="244">
        <v>28.350000000000001</v>
      </c>
      <c r="I562" s="245"/>
      <c r="L562" s="241"/>
      <c r="M562" s="246"/>
      <c r="N562" s="247"/>
      <c r="O562" s="247"/>
      <c r="P562" s="247"/>
      <c r="Q562" s="247"/>
      <c r="R562" s="247"/>
      <c r="S562" s="247"/>
      <c r="T562" s="248"/>
      <c r="AT562" s="242" t="s">
        <v>146</v>
      </c>
      <c r="AU562" s="242" t="s">
        <v>79</v>
      </c>
      <c r="AV562" s="14" t="s">
        <v>140</v>
      </c>
      <c r="AW562" s="14" t="s">
        <v>35</v>
      </c>
      <c r="AX562" s="14" t="s">
        <v>77</v>
      </c>
      <c r="AY562" s="242" t="s">
        <v>133</v>
      </c>
    </row>
    <row r="563" s="1" customFormat="1" ht="25.5" customHeight="1">
      <c r="B563" s="209"/>
      <c r="C563" s="210" t="s">
        <v>667</v>
      </c>
      <c r="D563" s="210" t="s">
        <v>135</v>
      </c>
      <c r="E563" s="211" t="s">
        <v>668</v>
      </c>
      <c r="F563" s="212" t="s">
        <v>669</v>
      </c>
      <c r="G563" s="213" t="s">
        <v>233</v>
      </c>
      <c r="H563" s="214">
        <v>36.399999999999999</v>
      </c>
      <c r="I563" s="215"/>
      <c r="J563" s="216">
        <f>ROUND(I563*H563,2)</f>
        <v>0</v>
      </c>
      <c r="K563" s="212" t="s">
        <v>139</v>
      </c>
      <c r="L563" s="48"/>
      <c r="M563" s="217" t="s">
        <v>5</v>
      </c>
      <c r="N563" s="218" t="s">
        <v>42</v>
      </c>
      <c r="O563" s="49"/>
      <c r="P563" s="219">
        <f>O563*H563</f>
        <v>0</v>
      </c>
      <c r="Q563" s="219">
        <v>0.0058399999999999997</v>
      </c>
      <c r="R563" s="219">
        <f>Q563*H563</f>
        <v>0.21257599999999999</v>
      </c>
      <c r="S563" s="219">
        <v>0</v>
      </c>
      <c r="T563" s="220">
        <f>S563*H563</f>
        <v>0</v>
      </c>
      <c r="AR563" s="26" t="s">
        <v>278</v>
      </c>
      <c r="AT563" s="26" t="s">
        <v>135</v>
      </c>
      <c r="AU563" s="26" t="s">
        <v>79</v>
      </c>
      <c r="AY563" s="26" t="s">
        <v>133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26" t="s">
        <v>77</v>
      </c>
      <c r="BK563" s="221">
        <f>ROUND(I563*H563,2)</f>
        <v>0</v>
      </c>
      <c r="BL563" s="26" t="s">
        <v>278</v>
      </c>
      <c r="BM563" s="26" t="s">
        <v>670</v>
      </c>
    </row>
    <row r="564" s="1" customFormat="1">
      <c r="B564" s="48"/>
      <c r="D564" s="222" t="s">
        <v>142</v>
      </c>
      <c r="F564" s="223" t="s">
        <v>671</v>
      </c>
      <c r="I564" s="183"/>
      <c r="L564" s="48"/>
      <c r="M564" s="224"/>
      <c r="N564" s="49"/>
      <c r="O564" s="49"/>
      <c r="P564" s="49"/>
      <c r="Q564" s="49"/>
      <c r="R564" s="49"/>
      <c r="S564" s="49"/>
      <c r="T564" s="87"/>
      <c r="AT564" s="26" t="s">
        <v>142</v>
      </c>
      <c r="AU564" s="26" t="s">
        <v>79</v>
      </c>
    </row>
    <row r="565" s="1" customFormat="1">
      <c r="B565" s="48"/>
      <c r="D565" s="222" t="s">
        <v>144</v>
      </c>
      <c r="F565" s="225" t="s">
        <v>145</v>
      </c>
      <c r="I565" s="183"/>
      <c r="L565" s="48"/>
      <c r="M565" s="224"/>
      <c r="N565" s="49"/>
      <c r="O565" s="49"/>
      <c r="P565" s="49"/>
      <c r="Q565" s="49"/>
      <c r="R565" s="49"/>
      <c r="S565" s="49"/>
      <c r="T565" s="87"/>
      <c r="AT565" s="26" t="s">
        <v>144</v>
      </c>
      <c r="AU565" s="26" t="s">
        <v>79</v>
      </c>
    </row>
    <row r="566" s="13" customFormat="1">
      <c r="B566" s="233"/>
      <c r="D566" s="222" t="s">
        <v>146</v>
      </c>
      <c r="E566" s="234" t="s">
        <v>5</v>
      </c>
      <c r="F566" s="235" t="s">
        <v>672</v>
      </c>
      <c r="H566" s="236">
        <v>10.5</v>
      </c>
      <c r="I566" s="237"/>
      <c r="L566" s="233"/>
      <c r="M566" s="238"/>
      <c r="N566" s="239"/>
      <c r="O566" s="239"/>
      <c r="P566" s="239"/>
      <c r="Q566" s="239"/>
      <c r="R566" s="239"/>
      <c r="S566" s="239"/>
      <c r="T566" s="240"/>
      <c r="AT566" s="234" t="s">
        <v>146</v>
      </c>
      <c r="AU566" s="234" t="s">
        <v>79</v>
      </c>
      <c r="AV566" s="13" t="s">
        <v>79</v>
      </c>
      <c r="AW566" s="13" t="s">
        <v>35</v>
      </c>
      <c r="AX566" s="13" t="s">
        <v>71</v>
      </c>
      <c r="AY566" s="234" t="s">
        <v>133</v>
      </c>
    </row>
    <row r="567" s="13" customFormat="1">
      <c r="B567" s="233"/>
      <c r="D567" s="222" t="s">
        <v>146</v>
      </c>
      <c r="E567" s="234" t="s">
        <v>5</v>
      </c>
      <c r="F567" s="235" t="s">
        <v>673</v>
      </c>
      <c r="H567" s="236">
        <v>23</v>
      </c>
      <c r="I567" s="237"/>
      <c r="L567" s="233"/>
      <c r="M567" s="238"/>
      <c r="N567" s="239"/>
      <c r="O567" s="239"/>
      <c r="P567" s="239"/>
      <c r="Q567" s="239"/>
      <c r="R567" s="239"/>
      <c r="S567" s="239"/>
      <c r="T567" s="240"/>
      <c r="AT567" s="234" t="s">
        <v>146</v>
      </c>
      <c r="AU567" s="234" t="s">
        <v>79</v>
      </c>
      <c r="AV567" s="13" t="s">
        <v>79</v>
      </c>
      <c r="AW567" s="13" t="s">
        <v>35</v>
      </c>
      <c r="AX567" s="13" t="s">
        <v>71</v>
      </c>
      <c r="AY567" s="234" t="s">
        <v>133</v>
      </c>
    </row>
    <row r="568" s="13" customFormat="1">
      <c r="B568" s="233"/>
      <c r="D568" s="222" t="s">
        <v>146</v>
      </c>
      <c r="E568" s="234" t="s">
        <v>5</v>
      </c>
      <c r="F568" s="235" t="s">
        <v>674</v>
      </c>
      <c r="H568" s="236">
        <v>2.8999999999999999</v>
      </c>
      <c r="I568" s="237"/>
      <c r="L568" s="233"/>
      <c r="M568" s="238"/>
      <c r="N568" s="239"/>
      <c r="O568" s="239"/>
      <c r="P568" s="239"/>
      <c r="Q568" s="239"/>
      <c r="R568" s="239"/>
      <c r="S568" s="239"/>
      <c r="T568" s="240"/>
      <c r="AT568" s="234" t="s">
        <v>146</v>
      </c>
      <c r="AU568" s="234" t="s">
        <v>79</v>
      </c>
      <c r="AV568" s="13" t="s">
        <v>79</v>
      </c>
      <c r="AW568" s="13" t="s">
        <v>35</v>
      </c>
      <c r="AX568" s="13" t="s">
        <v>71</v>
      </c>
      <c r="AY568" s="234" t="s">
        <v>133</v>
      </c>
    </row>
    <row r="569" s="14" customFormat="1">
      <c r="B569" s="241"/>
      <c r="D569" s="222" t="s">
        <v>146</v>
      </c>
      <c r="E569" s="242" t="s">
        <v>5</v>
      </c>
      <c r="F569" s="243" t="s">
        <v>150</v>
      </c>
      <c r="H569" s="244">
        <v>36.399999999999999</v>
      </c>
      <c r="I569" s="245"/>
      <c r="L569" s="241"/>
      <c r="M569" s="246"/>
      <c r="N569" s="247"/>
      <c r="O569" s="247"/>
      <c r="P569" s="247"/>
      <c r="Q569" s="247"/>
      <c r="R569" s="247"/>
      <c r="S569" s="247"/>
      <c r="T569" s="248"/>
      <c r="AT569" s="242" t="s">
        <v>146</v>
      </c>
      <c r="AU569" s="242" t="s">
        <v>79</v>
      </c>
      <c r="AV569" s="14" t="s">
        <v>140</v>
      </c>
      <c r="AW569" s="14" t="s">
        <v>35</v>
      </c>
      <c r="AX569" s="14" t="s">
        <v>77</v>
      </c>
      <c r="AY569" s="242" t="s">
        <v>133</v>
      </c>
    </row>
    <row r="570" s="1" customFormat="1" ht="25.5" customHeight="1">
      <c r="B570" s="209"/>
      <c r="C570" s="210" t="s">
        <v>675</v>
      </c>
      <c r="D570" s="210" t="s">
        <v>135</v>
      </c>
      <c r="E570" s="211" t="s">
        <v>676</v>
      </c>
      <c r="F570" s="212" t="s">
        <v>677</v>
      </c>
      <c r="G570" s="213" t="s">
        <v>233</v>
      </c>
      <c r="H570" s="214">
        <v>28.350000000000001</v>
      </c>
      <c r="I570" s="215"/>
      <c r="J570" s="216">
        <f>ROUND(I570*H570,2)</f>
        <v>0</v>
      </c>
      <c r="K570" s="212" t="s">
        <v>139</v>
      </c>
      <c r="L570" s="48"/>
      <c r="M570" s="217" t="s">
        <v>5</v>
      </c>
      <c r="N570" s="218" t="s">
        <v>42</v>
      </c>
      <c r="O570" s="49"/>
      <c r="P570" s="219">
        <f>O570*H570</f>
        <v>0</v>
      </c>
      <c r="Q570" s="219">
        <v>0.0052700000000000004</v>
      </c>
      <c r="R570" s="219">
        <f>Q570*H570</f>
        <v>0.14940450000000002</v>
      </c>
      <c r="S570" s="219">
        <v>0</v>
      </c>
      <c r="T570" s="220">
        <f>S570*H570</f>
        <v>0</v>
      </c>
      <c r="AR570" s="26" t="s">
        <v>278</v>
      </c>
      <c r="AT570" s="26" t="s">
        <v>135</v>
      </c>
      <c r="AU570" s="26" t="s">
        <v>79</v>
      </c>
      <c r="AY570" s="26" t="s">
        <v>133</v>
      </c>
      <c r="BE570" s="221">
        <f>IF(N570="základní",J570,0)</f>
        <v>0</v>
      </c>
      <c r="BF570" s="221">
        <f>IF(N570="snížená",J570,0)</f>
        <v>0</v>
      </c>
      <c r="BG570" s="221">
        <f>IF(N570="zákl. přenesená",J570,0)</f>
        <v>0</v>
      </c>
      <c r="BH570" s="221">
        <f>IF(N570="sníž. přenesená",J570,0)</f>
        <v>0</v>
      </c>
      <c r="BI570" s="221">
        <f>IF(N570="nulová",J570,0)</f>
        <v>0</v>
      </c>
      <c r="BJ570" s="26" t="s">
        <v>77</v>
      </c>
      <c r="BK570" s="221">
        <f>ROUND(I570*H570,2)</f>
        <v>0</v>
      </c>
      <c r="BL570" s="26" t="s">
        <v>278</v>
      </c>
      <c r="BM570" s="26" t="s">
        <v>678</v>
      </c>
    </row>
    <row r="571" s="1" customFormat="1">
      <c r="B571" s="48"/>
      <c r="D571" s="222" t="s">
        <v>142</v>
      </c>
      <c r="F571" s="223" t="s">
        <v>679</v>
      </c>
      <c r="I571" s="183"/>
      <c r="L571" s="48"/>
      <c r="M571" s="224"/>
      <c r="N571" s="49"/>
      <c r="O571" s="49"/>
      <c r="P571" s="49"/>
      <c r="Q571" s="49"/>
      <c r="R571" s="49"/>
      <c r="S571" s="49"/>
      <c r="T571" s="87"/>
      <c r="AT571" s="26" t="s">
        <v>142</v>
      </c>
      <c r="AU571" s="26" t="s">
        <v>79</v>
      </c>
    </row>
    <row r="572" s="1" customFormat="1">
      <c r="B572" s="48"/>
      <c r="D572" s="222" t="s">
        <v>144</v>
      </c>
      <c r="F572" s="225" t="s">
        <v>145</v>
      </c>
      <c r="I572" s="183"/>
      <c r="L572" s="48"/>
      <c r="M572" s="224"/>
      <c r="N572" s="49"/>
      <c r="O572" s="49"/>
      <c r="P572" s="49"/>
      <c r="Q572" s="49"/>
      <c r="R572" s="49"/>
      <c r="S572" s="49"/>
      <c r="T572" s="87"/>
      <c r="AT572" s="26" t="s">
        <v>144</v>
      </c>
      <c r="AU572" s="26" t="s">
        <v>79</v>
      </c>
    </row>
    <row r="573" s="13" customFormat="1">
      <c r="B573" s="233"/>
      <c r="D573" s="222" t="s">
        <v>146</v>
      </c>
      <c r="E573" s="234" t="s">
        <v>5</v>
      </c>
      <c r="F573" s="235" t="s">
        <v>680</v>
      </c>
      <c r="H573" s="236">
        <v>20.899999999999999</v>
      </c>
      <c r="I573" s="237"/>
      <c r="L573" s="233"/>
      <c r="M573" s="238"/>
      <c r="N573" s="239"/>
      <c r="O573" s="239"/>
      <c r="P573" s="239"/>
      <c r="Q573" s="239"/>
      <c r="R573" s="239"/>
      <c r="S573" s="239"/>
      <c r="T573" s="240"/>
      <c r="AT573" s="234" t="s">
        <v>146</v>
      </c>
      <c r="AU573" s="234" t="s">
        <v>79</v>
      </c>
      <c r="AV573" s="13" t="s">
        <v>79</v>
      </c>
      <c r="AW573" s="13" t="s">
        <v>35</v>
      </c>
      <c r="AX573" s="13" t="s">
        <v>71</v>
      </c>
      <c r="AY573" s="234" t="s">
        <v>133</v>
      </c>
    </row>
    <row r="574" s="13" customFormat="1">
      <c r="B574" s="233"/>
      <c r="D574" s="222" t="s">
        <v>146</v>
      </c>
      <c r="E574" s="234" t="s">
        <v>5</v>
      </c>
      <c r="F574" s="235" t="s">
        <v>681</v>
      </c>
      <c r="H574" s="236">
        <v>7.4500000000000002</v>
      </c>
      <c r="I574" s="237"/>
      <c r="L574" s="233"/>
      <c r="M574" s="238"/>
      <c r="N574" s="239"/>
      <c r="O574" s="239"/>
      <c r="P574" s="239"/>
      <c r="Q574" s="239"/>
      <c r="R574" s="239"/>
      <c r="S574" s="239"/>
      <c r="T574" s="240"/>
      <c r="AT574" s="234" t="s">
        <v>146</v>
      </c>
      <c r="AU574" s="234" t="s">
        <v>79</v>
      </c>
      <c r="AV574" s="13" t="s">
        <v>79</v>
      </c>
      <c r="AW574" s="13" t="s">
        <v>35</v>
      </c>
      <c r="AX574" s="13" t="s">
        <v>71</v>
      </c>
      <c r="AY574" s="234" t="s">
        <v>133</v>
      </c>
    </row>
    <row r="575" s="14" customFormat="1">
      <c r="B575" s="241"/>
      <c r="D575" s="222" t="s">
        <v>146</v>
      </c>
      <c r="E575" s="242" t="s">
        <v>5</v>
      </c>
      <c r="F575" s="243" t="s">
        <v>150</v>
      </c>
      <c r="H575" s="244">
        <v>28.350000000000001</v>
      </c>
      <c r="I575" s="245"/>
      <c r="L575" s="241"/>
      <c r="M575" s="246"/>
      <c r="N575" s="247"/>
      <c r="O575" s="247"/>
      <c r="P575" s="247"/>
      <c r="Q575" s="247"/>
      <c r="R575" s="247"/>
      <c r="S575" s="247"/>
      <c r="T575" s="248"/>
      <c r="AT575" s="242" t="s">
        <v>146</v>
      </c>
      <c r="AU575" s="242" t="s">
        <v>79</v>
      </c>
      <c r="AV575" s="14" t="s">
        <v>140</v>
      </c>
      <c r="AW575" s="14" t="s">
        <v>35</v>
      </c>
      <c r="AX575" s="14" t="s">
        <v>77</v>
      </c>
      <c r="AY575" s="242" t="s">
        <v>133</v>
      </c>
    </row>
    <row r="576" s="1" customFormat="1" ht="25.5" customHeight="1">
      <c r="B576" s="209"/>
      <c r="C576" s="210" t="s">
        <v>682</v>
      </c>
      <c r="D576" s="210" t="s">
        <v>135</v>
      </c>
      <c r="E576" s="211" t="s">
        <v>683</v>
      </c>
      <c r="F576" s="212" t="s">
        <v>684</v>
      </c>
      <c r="G576" s="213" t="s">
        <v>138</v>
      </c>
      <c r="H576" s="214">
        <v>2.125</v>
      </c>
      <c r="I576" s="215"/>
      <c r="J576" s="216">
        <f>ROUND(I576*H576,2)</f>
        <v>0</v>
      </c>
      <c r="K576" s="212" t="s">
        <v>139</v>
      </c>
      <c r="L576" s="48"/>
      <c r="M576" s="217" t="s">
        <v>5</v>
      </c>
      <c r="N576" s="218" t="s">
        <v>42</v>
      </c>
      <c r="O576" s="49"/>
      <c r="P576" s="219">
        <f>O576*H576</f>
        <v>0</v>
      </c>
      <c r="Q576" s="219">
        <v>0.0076</v>
      </c>
      <c r="R576" s="219">
        <f>Q576*H576</f>
        <v>0.016150000000000001</v>
      </c>
      <c r="S576" s="219">
        <v>0</v>
      </c>
      <c r="T576" s="220">
        <f>S576*H576</f>
        <v>0</v>
      </c>
      <c r="AR576" s="26" t="s">
        <v>278</v>
      </c>
      <c r="AT576" s="26" t="s">
        <v>135</v>
      </c>
      <c r="AU576" s="26" t="s">
        <v>79</v>
      </c>
      <c r="AY576" s="26" t="s">
        <v>133</v>
      </c>
      <c r="BE576" s="221">
        <f>IF(N576="základní",J576,0)</f>
        <v>0</v>
      </c>
      <c r="BF576" s="221">
        <f>IF(N576="snížená",J576,0)</f>
        <v>0</v>
      </c>
      <c r="BG576" s="221">
        <f>IF(N576="zákl. přenesená",J576,0)</f>
        <v>0</v>
      </c>
      <c r="BH576" s="221">
        <f>IF(N576="sníž. přenesená",J576,0)</f>
        <v>0</v>
      </c>
      <c r="BI576" s="221">
        <f>IF(N576="nulová",J576,0)</f>
        <v>0</v>
      </c>
      <c r="BJ576" s="26" t="s">
        <v>77</v>
      </c>
      <c r="BK576" s="221">
        <f>ROUND(I576*H576,2)</f>
        <v>0</v>
      </c>
      <c r="BL576" s="26" t="s">
        <v>278</v>
      </c>
      <c r="BM576" s="26" t="s">
        <v>685</v>
      </c>
    </row>
    <row r="577" s="1" customFormat="1">
      <c r="B577" s="48"/>
      <c r="D577" s="222" t="s">
        <v>142</v>
      </c>
      <c r="F577" s="223" t="s">
        <v>686</v>
      </c>
      <c r="I577" s="183"/>
      <c r="L577" s="48"/>
      <c r="M577" s="224"/>
      <c r="N577" s="49"/>
      <c r="O577" s="49"/>
      <c r="P577" s="49"/>
      <c r="Q577" s="49"/>
      <c r="R577" s="49"/>
      <c r="S577" s="49"/>
      <c r="T577" s="87"/>
      <c r="AT577" s="26" t="s">
        <v>142</v>
      </c>
      <c r="AU577" s="26" t="s">
        <v>79</v>
      </c>
    </row>
    <row r="578" s="1" customFormat="1">
      <c r="B578" s="48"/>
      <c r="D578" s="222" t="s">
        <v>144</v>
      </c>
      <c r="F578" s="225" t="s">
        <v>145</v>
      </c>
      <c r="I578" s="183"/>
      <c r="L578" s="48"/>
      <c r="M578" s="224"/>
      <c r="N578" s="49"/>
      <c r="O578" s="49"/>
      <c r="P578" s="49"/>
      <c r="Q578" s="49"/>
      <c r="R578" s="49"/>
      <c r="S578" s="49"/>
      <c r="T578" s="87"/>
      <c r="AT578" s="26" t="s">
        <v>144</v>
      </c>
      <c r="AU578" s="26" t="s">
        <v>79</v>
      </c>
    </row>
    <row r="579" s="13" customFormat="1">
      <c r="B579" s="233"/>
      <c r="D579" s="222" t="s">
        <v>146</v>
      </c>
      <c r="E579" s="234" t="s">
        <v>5</v>
      </c>
      <c r="F579" s="235" t="s">
        <v>687</v>
      </c>
      <c r="H579" s="236">
        <v>2.125</v>
      </c>
      <c r="I579" s="237"/>
      <c r="L579" s="233"/>
      <c r="M579" s="238"/>
      <c r="N579" s="239"/>
      <c r="O579" s="239"/>
      <c r="P579" s="239"/>
      <c r="Q579" s="239"/>
      <c r="R579" s="239"/>
      <c r="S579" s="239"/>
      <c r="T579" s="240"/>
      <c r="AT579" s="234" t="s">
        <v>146</v>
      </c>
      <c r="AU579" s="234" t="s">
        <v>79</v>
      </c>
      <c r="AV579" s="13" t="s">
        <v>79</v>
      </c>
      <c r="AW579" s="13" t="s">
        <v>35</v>
      </c>
      <c r="AX579" s="13" t="s">
        <v>77</v>
      </c>
      <c r="AY579" s="234" t="s">
        <v>133</v>
      </c>
    </row>
    <row r="580" s="1" customFormat="1" ht="38.25" customHeight="1">
      <c r="B580" s="209"/>
      <c r="C580" s="210" t="s">
        <v>571</v>
      </c>
      <c r="D580" s="210" t="s">
        <v>135</v>
      </c>
      <c r="E580" s="211" t="s">
        <v>688</v>
      </c>
      <c r="F580" s="212" t="s">
        <v>689</v>
      </c>
      <c r="G580" s="213" t="s">
        <v>233</v>
      </c>
      <c r="H580" s="214">
        <v>133</v>
      </c>
      <c r="I580" s="215"/>
      <c r="J580" s="216">
        <f>ROUND(I580*H580,2)</f>
        <v>0</v>
      </c>
      <c r="K580" s="212" t="s">
        <v>5</v>
      </c>
      <c r="L580" s="48"/>
      <c r="M580" s="217" t="s">
        <v>5</v>
      </c>
      <c r="N580" s="218" t="s">
        <v>42</v>
      </c>
      <c r="O580" s="49"/>
      <c r="P580" s="219">
        <f>O580*H580</f>
        <v>0</v>
      </c>
      <c r="Q580" s="219">
        <v>0.0043600000000000002</v>
      </c>
      <c r="R580" s="219">
        <f>Q580*H580</f>
        <v>0.57988000000000006</v>
      </c>
      <c r="S580" s="219">
        <v>0</v>
      </c>
      <c r="T580" s="220">
        <f>S580*H580</f>
        <v>0</v>
      </c>
      <c r="AR580" s="26" t="s">
        <v>278</v>
      </c>
      <c r="AT580" s="26" t="s">
        <v>135</v>
      </c>
      <c r="AU580" s="26" t="s">
        <v>79</v>
      </c>
      <c r="AY580" s="26" t="s">
        <v>133</v>
      </c>
      <c r="BE580" s="221">
        <f>IF(N580="základní",J580,0)</f>
        <v>0</v>
      </c>
      <c r="BF580" s="221">
        <f>IF(N580="snížená",J580,0)</f>
        <v>0</v>
      </c>
      <c r="BG580" s="221">
        <f>IF(N580="zákl. přenesená",J580,0)</f>
        <v>0</v>
      </c>
      <c r="BH580" s="221">
        <f>IF(N580="sníž. přenesená",J580,0)</f>
        <v>0</v>
      </c>
      <c r="BI580" s="221">
        <f>IF(N580="nulová",J580,0)</f>
        <v>0</v>
      </c>
      <c r="BJ580" s="26" t="s">
        <v>77</v>
      </c>
      <c r="BK580" s="221">
        <f>ROUND(I580*H580,2)</f>
        <v>0</v>
      </c>
      <c r="BL580" s="26" t="s">
        <v>278</v>
      </c>
      <c r="BM580" s="26" t="s">
        <v>690</v>
      </c>
    </row>
    <row r="581" s="1" customFormat="1">
      <c r="B581" s="48"/>
      <c r="D581" s="222" t="s">
        <v>142</v>
      </c>
      <c r="F581" s="223" t="s">
        <v>691</v>
      </c>
      <c r="I581" s="183"/>
      <c r="L581" s="48"/>
      <c r="M581" s="224"/>
      <c r="N581" s="49"/>
      <c r="O581" s="49"/>
      <c r="P581" s="49"/>
      <c r="Q581" s="49"/>
      <c r="R581" s="49"/>
      <c r="S581" s="49"/>
      <c r="T581" s="87"/>
      <c r="AT581" s="26" t="s">
        <v>142</v>
      </c>
      <c r="AU581" s="26" t="s">
        <v>79</v>
      </c>
    </row>
    <row r="582" s="1" customFormat="1">
      <c r="B582" s="48"/>
      <c r="D582" s="222" t="s">
        <v>144</v>
      </c>
      <c r="F582" s="225" t="s">
        <v>145</v>
      </c>
      <c r="I582" s="183"/>
      <c r="L582" s="48"/>
      <c r="M582" s="224"/>
      <c r="N582" s="49"/>
      <c r="O582" s="49"/>
      <c r="P582" s="49"/>
      <c r="Q582" s="49"/>
      <c r="R582" s="49"/>
      <c r="S582" s="49"/>
      <c r="T582" s="87"/>
      <c r="AT582" s="26" t="s">
        <v>144</v>
      </c>
      <c r="AU582" s="26" t="s">
        <v>79</v>
      </c>
    </row>
    <row r="583" s="13" customFormat="1">
      <c r="B583" s="233"/>
      <c r="D583" s="222" t="s">
        <v>146</v>
      </c>
      <c r="E583" s="234" t="s">
        <v>5</v>
      </c>
      <c r="F583" s="235" t="s">
        <v>692</v>
      </c>
      <c r="H583" s="236">
        <v>133</v>
      </c>
      <c r="I583" s="237"/>
      <c r="L583" s="233"/>
      <c r="M583" s="238"/>
      <c r="N583" s="239"/>
      <c r="O583" s="239"/>
      <c r="P583" s="239"/>
      <c r="Q583" s="239"/>
      <c r="R583" s="239"/>
      <c r="S583" s="239"/>
      <c r="T583" s="240"/>
      <c r="AT583" s="234" t="s">
        <v>146</v>
      </c>
      <c r="AU583" s="234" t="s">
        <v>79</v>
      </c>
      <c r="AV583" s="13" t="s">
        <v>79</v>
      </c>
      <c r="AW583" s="13" t="s">
        <v>35</v>
      </c>
      <c r="AX583" s="13" t="s">
        <v>77</v>
      </c>
      <c r="AY583" s="234" t="s">
        <v>133</v>
      </c>
    </row>
    <row r="584" s="1" customFormat="1" ht="25.5" customHeight="1">
      <c r="B584" s="209"/>
      <c r="C584" s="210" t="s">
        <v>693</v>
      </c>
      <c r="D584" s="210" t="s">
        <v>135</v>
      </c>
      <c r="E584" s="211" t="s">
        <v>694</v>
      </c>
      <c r="F584" s="212" t="s">
        <v>695</v>
      </c>
      <c r="G584" s="213" t="s">
        <v>233</v>
      </c>
      <c r="H584" s="214">
        <v>3</v>
      </c>
      <c r="I584" s="215"/>
      <c r="J584" s="216">
        <f>ROUND(I584*H584,2)</f>
        <v>0</v>
      </c>
      <c r="K584" s="212" t="s">
        <v>139</v>
      </c>
      <c r="L584" s="48"/>
      <c r="M584" s="217" t="s">
        <v>5</v>
      </c>
      <c r="N584" s="218" t="s">
        <v>42</v>
      </c>
      <c r="O584" s="49"/>
      <c r="P584" s="219">
        <f>O584*H584</f>
        <v>0</v>
      </c>
      <c r="Q584" s="219">
        <v>0.0065100000000000002</v>
      </c>
      <c r="R584" s="219">
        <f>Q584*H584</f>
        <v>0.019529999999999999</v>
      </c>
      <c r="S584" s="219">
        <v>0</v>
      </c>
      <c r="T584" s="220">
        <f>S584*H584</f>
        <v>0</v>
      </c>
      <c r="AR584" s="26" t="s">
        <v>278</v>
      </c>
      <c r="AT584" s="26" t="s">
        <v>135</v>
      </c>
      <c r="AU584" s="26" t="s">
        <v>79</v>
      </c>
      <c r="AY584" s="26" t="s">
        <v>133</v>
      </c>
      <c r="BE584" s="221">
        <f>IF(N584="základní",J584,0)</f>
        <v>0</v>
      </c>
      <c r="BF584" s="221">
        <f>IF(N584="snížená",J584,0)</f>
        <v>0</v>
      </c>
      <c r="BG584" s="221">
        <f>IF(N584="zákl. přenesená",J584,0)</f>
        <v>0</v>
      </c>
      <c r="BH584" s="221">
        <f>IF(N584="sníž. přenesená",J584,0)</f>
        <v>0</v>
      </c>
      <c r="BI584" s="221">
        <f>IF(N584="nulová",J584,0)</f>
        <v>0</v>
      </c>
      <c r="BJ584" s="26" t="s">
        <v>77</v>
      </c>
      <c r="BK584" s="221">
        <f>ROUND(I584*H584,2)</f>
        <v>0</v>
      </c>
      <c r="BL584" s="26" t="s">
        <v>278</v>
      </c>
      <c r="BM584" s="26" t="s">
        <v>696</v>
      </c>
    </row>
    <row r="585" s="1" customFormat="1">
      <c r="B585" s="48"/>
      <c r="D585" s="222" t="s">
        <v>142</v>
      </c>
      <c r="F585" s="223" t="s">
        <v>697</v>
      </c>
      <c r="I585" s="183"/>
      <c r="L585" s="48"/>
      <c r="M585" s="224"/>
      <c r="N585" s="49"/>
      <c r="O585" s="49"/>
      <c r="P585" s="49"/>
      <c r="Q585" s="49"/>
      <c r="R585" s="49"/>
      <c r="S585" s="49"/>
      <c r="T585" s="87"/>
      <c r="AT585" s="26" t="s">
        <v>142</v>
      </c>
      <c r="AU585" s="26" t="s">
        <v>79</v>
      </c>
    </row>
    <row r="586" s="1" customFormat="1">
      <c r="B586" s="48"/>
      <c r="D586" s="222" t="s">
        <v>144</v>
      </c>
      <c r="F586" s="225" t="s">
        <v>145</v>
      </c>
      <c r="I586" s="183"/>
      <c r="L586" s="48"/>
      <c r="M586" s="224"/>
      <c r="N586" s="49"/>
      <c r="O586" s="49"/>
      <c r="P586" s="49"/>
      <c r="Q586" s="49"/>
      <c r="R586" s="49"/>
      <c r="S586" s="49"/>
      <c r="T586" s="87"/>
      <c r="AT586" s="26" t="s">
        <v>144</v>
      </c>
      <c r="AU586" s="26" t="s">
        <v>79</v>
      </c>
    </row>
    <row r="587" s="13" customFormat="1">
      <c r="B587" s="233"/>
      <c r="D587" s="222" t="s">
        <v>146</v>
      </c>
      <c r="E587" s="234" t="s">
        <v>5</v>
      </c>
      <c r="F587" s="235" t="s">
        <v>698</v>
      </c>
      <c r="H587" s="236">
        <v>3</v>
      </c>
      <c r="I587" s="237"/>
      <c r="L587" s="233"/>
      <c r="M587" s="238"/>
      <c r="N587" s="239"/>
      <c r="O587" s="239"/>
      <c r="P587" s="239"/>
      <c r="Q587" s="239"/>
      <c r="R587" s="239"/>
      <c r="S587" s="239"/>
      <c r="T587" s="240"/>
      <c r="AT587" s="234" t="s">
        <v>146</v>
      </c>
      <c r="AU587" s="234" t="s">
        <v>79</v>
      </c>
      <c r="AV587" s="13" t="s">
        <v>79</v>
      </c>
      <c r="AW587" s="13" t="s">
        <v>35</v>
      </c>
      <c r="AX587" s="13" t="s">
        <v>77</v>
      </c>
      <c r="AY587" s="234" t="s">
        <v>133</v>
      </c>
    </row>
    <row r="588" s="1" customFormat="1" ht="25.5" customHeight="1">
      <c r="B588" s="209"/>
      <c r="C588" s="210" t="s">
        <v>699</v>
      </c>
      <c r="D588" s="210" t="s">
        <v>135</v>
      </c>
      <c r="E588" s="211" t="s">
        <v>700</v>
      </c>
      <c r="F588" s="212" t="s">
        <v>701</v>
      </c>
      <c r="G588" s="213" t="s">
        <v>426</v>
      </c>
      <c r="H588" s="214">
        <v>1</v>
      </c>
      <c r="I588" s="215"/>
      <c r="J588" s="216">
        <f>ROUND(I588*H588,2)</f>
        <v>0</v>
      </c>
      <c r="K588" s="212" t="s">
        <v>5</v>
      </c>
      <c r="L588" s="48"/>
      <c r="M588" s="217" t="s">
        <v>5</v>
      </c>
      <c r="N588" s="218" t="s">
        <v>42</v>
      </c>
      <c r="O588" s="49"/>
      <c r="P588" s="219">
        <f>O588*H588</f>
        <v>0</v>
      </c>
      <c r="Q588" s="219">
        <v>0</v>
      </c>
      <c r="R588" s="219">
        <f>Q588*H588</f>
        <v>0</v>
      </c>
      <c r="S588" s="219">
        <v>0</v>
      </c>
      <c r="T588" s="220">
        <f>S588*H588</f>
        <v>0</v>
      </c>
      <c r="AR588" s="26" t="s">
        <v>140</v>
      </c>
      <c r="AT588" s="26" t="s">
        <v>135</v>
      </c>
      <c r="AU588" s="26" t="s">
        <v>79</v>
      </c>
      <c r="AY588" s="26" t="s">
        <v>133</v>
      </c>
      <c r="BE588" s="221">
        <f>IF(N588="základní",J588,0)</f>
        <v>0</v>
      </c>
      <c r="BF588" s="221">
        <f>IF(N588="snížená",J588,0)</f>
        <v>0</v>
      </c>
      <c r="BG588" s="221">
        <f>IF(N588="zákl. přenesená",J588,0)</f>
        <v>0</v>
      </c>
      <c r="BH588" s="221">
        <f>IF(N588="sníž. přenesená",J588,0)</f>
        <v>0</v>
      </c>
      <c r="BI588" s="221">
        <f>IF(N588="nulová",J588,0)</f>
        <v>0</v>
      </c>
      <c r="BJ588" s="26" t="s">
        <v>77</v>
      </c>
      <c r="BK588" s="221">
        <f>ROUND(I588*H588,2)</f>
        <v>0</v>
      </c>
      <c r="BL588" s="26" t="s">
        <v>140</v>
      </c>
      <c r="BM588" s="26" t="s">
        <v>702</v>
      </c>
    </row>
    <row r="589" s="1" customFormat="1">
      <c r="B589" s="48"/>
      <c r="D589" s="222" t="s">
        <v>142</v>
      </c>
      <c r="F589" s="223" t="s">
        <v>701</v>
      </c>
      <c r="I589" s="183"/>
      <c r="L589" s="48"/>
      <c r="M589" s="224"/>
      <c r="N589" s="49"/>
      <c r="O589" s="49"/>
      <c r="P589" s="49"/>
      <c r="Q589" s="49"/>
      <c r="R589" s="49"/>
      <c r="S589" s="49"/>
      <c r="T589" s="87"/>
      <c r="AT589" s="26" t="s">
        <v>142</v>
      </c>
      <c r="AU589" s="26" t="s">
        <v>79</v>
      </c>
    </row>
    <row r="590" s="1" customFormat="1">
      <c r="B590" s="48"/>
      <c r="D590" s="222" t="s">
        <v>144</v>
      </c>
      <c r="F590" s="225" t="s">
        <v>145</v>
      </c>
      <c r="I590" s="183"/>
      <c r="L590" s="48"/>
      <c r="M590" s="224"/>
      <c r="N590" s="49"/>
      <c r="O590" s="49"/>
      <c r="P590" s="49"/>
      <c r="Q590" s="49"/>
      <c r="R590" s="49"/>
      <c r="S590" s="49"/>
      <c r="T590" s="87"/>
      <c r="AT590" s="26" t="s">
        <v>144</v>
      </c>
      <c r="AU590" s="26" t="s">
        <v>79</v>
      </c>
    </row>
    <row r="591" s="13" customFormat="1">
      <c r="B591" s="233"/>
      <c r="D591" s="222" t="s">
        <v>146</v>
      </c>
      <c r="E591" s="234" t="s">
        <v>5</v>
      </c>
      <c r="F591" s="235" t="s">
        <v>703</v>
      </c>
      <c r="H591" s="236">
        <v>1</v>
      </c>
      <c r="I591" s="237"/>
      <c r="L591" s="233"/>
      <c r="M591" s="238"/>
      <c r="N591" s="239"/>
      <c r="O591" s="239"/>
      <c r="P591" s="239"/>
      <c r="Q591" s="239"/>
      <c r="R591" s="239"/>
      <c r="S591" s="239"/>
      <c r="T591" s="240"/>
      <c r="AT591" s="234" t="s">
        <v>146</v>
      </c>
      <c r="AU591" s="234" t="s">
        <v>79</v>
      </c>
      <c r="AV591" s="13" t="s">
        <v>79</v>
      </c>
      <c r="AW591" s="13" t="s">
        <v>35</v>
      </c>
      <c r="AX591" s="13" t="s">
        <v>77</v>
      </c>
      <c r="AY591" s="234" t="s">
        <v>133</v>
      </c>
    </row>
    <row r="592" s="1" customFormat="1" ht="16.5" customHeight="1">
      <c r="B592" s="209"/>
      <c r="C592" s="210" t="s">
        <v>704</v>
      </c>
      <c r="D592" s="210" t="s">
        <v>135</v>
      </c>
      <c r="E592" s="211" t="s">
        <v>705</v>
      </c>
      <c r="F592" s="212" t="s">
        <v>706</v>
      </c>
      <c r="G592" s="213" t="s">
        <v>707</v>
      </c>
      <c r="H592" s="267"/>
      <c r="I592" s="215"/>
      <c r="J592" s="216">
        <f>ROUND(I592*H592,2)</f>
        <v>0</v>
      </c>
      <c r="K592" s="212" t="s">
        <v>139</v>
      </c>
      <c r="L592" s="48"/>
      <c r="M592" s="217" t="s">
        <v>5</v>
      </c>
      <c r="N592" s="218" t="s">
        <v>42</v>
      </c>
      <c r="O592" s="49"/>
      <c r="P592" s="219">
        <f>O592*H592</f>
        <v>0</v>
      </c>
      <c r="Q592" s="219">
        <v>0</v>
      </c>
      <c r="R592" s="219">
        <f>Q592*H592</f>
        <v>0</v>
      </c>
      <c r="S592" s="219">
        <v>0</v>
      </c>
      <c r="T592" s="220">
        <f>S592*H592</f>
        <v>0</v>
      </c>
      <c r="AR592" s="26" t="s">
        <v>278</v>
      </c>
      <c r="AT592" s="26" t="s">
        <v>135</v>
      </c>
      <c r="AU592" s="26" t="s">
        <v>79</v>
      </c>
      <c r="AY592" s="26" t="s">
        <v>133</v>
      </c>
      <c r="BE592" s="221">
        <f>IF(N592="základní",J592,0)</f>
        <v>0</v>
      </c>
      <c r="BF592" s="221">
        <f>IF(N592="snížená",J592,0)</f>
        <v>0</v>
      </c>
      <c r="BG592" s="221">
        <f>IF(N592="zákl. přenesená",J592,0)</f>
        <v>0</v>
      </c>
      <c r="BH592" s="221">
        <f>IF(N592="sníž. přenesená",J592,0)</f>
        <v>0</v>
      </c>
      <c r="BI592" s="221">
        <f>IF(N592="nulová",J592,0)</f>
        <v>0</v>
      </c>
      <c r="BJ592" s="26" t="s">
        <v>77</v>
      </c>
      <c r="BK592" s="221">
        <f>ROUND(I592*H592,2)</f>
        <v>0</v>
      </c>
      <c r="BL592" s="26" t="s">
        <v>278</v>
      </c>
      <c r="BM592" s="26" t="s">
        <v>708</v>
      </c>
    </row>
    <row r="593" s="1" customFormat="1">
      <c r="B593" s="48"/>
      <c r="D593" s="222" t="s">
        <v>142</v>
      </c>
      <c r="F593" s="223" t="s">
        <v>709</v>
      </c>
      <c r="I593" s="183"/>
      <c r="L593" s="48"/>
      <c r="M593" s="224"/>
      <c r="N593" s="49"/>
      <c r="O593" s="49"/>
      <c r="P593" s="49"/>
      <c r="Q593" s="49"/>
      <c r="R593" s="49"/>
      <c r="S593" s="49"/>
      <c r="T593" s="87"/>
      <c r="AT593" s="26" t="s">
        <v>142</v>
      </c>
      <c r="AU593" s="26" t="s">
        <v>79</v>
      </c>
    </row>
    <row r="594" s="11" customFormat="1" ht="29.88" customHeight="1">
      <c r="B594" s="196"/>
      <c r="D594" s="197" t="s">
        <v>70</v>
      </c>
      <c r="E594" s="207" t="s">
        <v>710</v>
      </c>
      <c r="F594" s="207" t="s">
        <v>711</v>
      </c>
      <c r="I594" s="199"/>
      <c r="J594" s="208">
        <f>BK594</f>
        <v>0</v>
      </c>
      <c r="L594" s="196"/>
      <c r="M594" s="201"/>
      <c r="N594" s="202"/>
      <c r="O594" s="202"/>
      <c r="P594" s="203">
        <f>SUM(P595:P608)</f>
        <v>0</v>
      </c>
      <c r="Q594" s="202"/>
      <c r="R594" s="203">
        <f>SUM(R595:R608)</f>
        <v>0.079905000000000004</v>
      </c>
      <c r="S594" s="202"/>
      <c r="T594" s="204">
        <f>SUM(T595:T608)</f>
        <v>0</v>
      </c>
      <c r="AR594" s="197" t="s">
        <v>79</v>
      </c>
      <c r="AT594" s="205" t="s">
        <v>70</v>
      </c>
      <c r="AU594" s="205" t="s">
        <v>77</v>
      </c>
      <c r="AY594" s="197" t="s">
        <v>133</v>
      </c>
      <c r="BK594" s="206">
        <f>SUM(BK595:BK608)</f>
        <v>0</v>
      </c>
    </row>
    <row r="595" s="1" customFormat="1" ht="25.5" customHeight="1">
      <c r="B595" s="209"/>
      <c r="C595" s="210" t="s">
        <v>712</v>
      </c>
      <c r="D595" s="210" t="s">
        <v>135</v>
      </c>
      <c r="E595" s="211" t="s">
        <v>713</v>
      </c>
      <c r="F595" s="212" t="s">
        <v>714</v>
      </c>
      <c r="G595" s="213" t="s">
        <v>138</v>
      </c>
      <c r="H595" s="214">
        <v>3.5</v>
      </c>
      <c r="I595" s="215"/>
      <c r="J595" s="216">
        <f>ROUND(I595*H595,2)</f>
        <v>0</v>
      </c>
      <c r="K595" s="212" t="s">
        <v>139</v>
      </c>
      <c r="L595" s="48"/>
      <c r="M595" s="217" t="s">
        <v>5</v>
      </c>
      <c r="N595" s="218" t="s">
        <v>42</v>
      </c>
      <c r="O595" s="49"/>
      <c r="P595" s="219">
        <f>O595*H595</f>
        <v>0</v>
      </c>
      <c r="Q595" s="219">
        <v>0.0037200000000000002</v>
      </c>
      <c r="R595" s="219">
        <f>Q595*H595</f>
        <v>0.01302</v>
      </c>
      <c r="S595" s="219">
        <v>0</v>
      </c>
      <c r="T595" s="220">
        <f>S595*H595</f>
        <v>0</v>
      </c>
      <c r="AR595" s="26" t="s">
        <v>278</v>
      </c>
      <c r="AT595" s="26" t="s">
        <v>135</v>
      </c>
      <c r="AU595" s="26" t="s">
        <v>79</v>
      </c>
      <c r="AY595" s="26" t="s">
        <v>133</v>
      </c>
      <c r="BE595" s="221">
        <f>IF(N595="základní",J595,0)</f>
        <v>0</v>
      </c>
      <c r="BF595" s="221">
        <f>IF(N595="snížená",J595,0)</f>
        <v>0</v>
      </c>
      <c r="BG595" s="221">
        <f>IF(N595="zákl. přenesená",J595,0)</f>
        <v>0</v>
      </c>
      <c r="BH595" s="221">
        <f>IF(N595="sníž. přenesená",J595,0)</f>
        <v>0</v>
      </c>
      <c r="BI595" s="221">
        <f>IF(N595="nulová",J595,0)</f>
        <v>0</v>
      </c>
      <c r="BJ595" s="26" t="s">
        <v>77</v>
      </c>
      <c r="BK595" s="221">
        <f>ROUND(I595*H595,2)</f>
        <v>0</v>
      </c>
      <c r="BL595" s="26" t="s">
        <v>278</v>
      </c>
      <c r="BM595" s="26" t="s">
        <v>715</v>
      </c>
    </row>
    <row r="596" s="1" customFormat="1">
      <c r="B596" s="48"/>
      <c r="D596" s="222" t="s">
        <v>142</v>
      </c>
      <c r="F596" s="223" t="s">
        <v>716</v>
      </c>
      <c r="I596" s="183"/>
      <c r="L596" s="48"/>
      <c r="M596" s="224"/>
      <c r="N596" s="49"/>
      <c r="O596" s="49"/>
      <c r="P596" s="49"/>
      <c r="Q596" s="49"/>
      <c r="R596" s="49"/>
      <c r="S596" s="49"/>
      <c r="T596" s="87"/>
      <c r="AT596" s="26" t="s">
        <v>142</v>
      </c>
      <c r="AU596" s="26" t="s">
        <v>79</v>
      </c>
    </row>
    <row r="597" s="1" customFormat="1">
      <c r="B597" s="48"/>
      <c r="D597" s="222" t="s">
        <v>144</v>
      </c>
      <c r="F597" s="225" t="s">
        <v>145</v>
      </c>
      <c r="I597" s="183"/>
      <c r="L597" s="48"/>
      <c r="M597" s="224"/>
      <c r="N597" s="49"/>
      <c r="O597" s="49"/>
      <c r="P597" s="49"/>
      <c r="Q597" s="49"/>
      <c r="R597" s="49"/>
      <c r="S597" s="49"/>
      <c r="T597" s="87"/>
      <c r="AT597" s="26" t="s">
        <v>144</v>
      </c>
      <c r="AU597" s="26" t="s">
        <v>79</v>
      </c>
    </row>
    <row r="598" s="12" customFormat="1">
      <c r="B598" s="226"/>
      <c r="D598" s="222" t="s">
        <v>146</v>
      </c>
      <c r="E598" s="227" t="s">
        <v>5</v>
      </c>
      <c r="F598" s="228" t="s">
        <v>398</v>
      </c>
      <c r="H598" s="227" t="s">
        <v>5</v>
      </c>
      <c r="I598" s="229"/>
      <c r="L598" s="226"/>
      <c r="M598" s="230"/>
      <c r="N598" s="231"/>
      <c r="O598" s="231"/>
      <c r="P598" s="231"/>
      <c r="Q598" s="231"/>
      <c r="R598" s="231"/>
      <c r="S598" s="231"/>
      <c r="T598" s="232"/>
      <c r="AT598" s="227" t="s">
        <v>146</v>
      </c>
      <c r="AU598" s="227" t="s">
        <v>79</v>
      </c>
      <c r="AV598" s="12" t="s">
        <v>77</v>
      </c>
      <c r="AW598" s="12" t="s">
        <v>35</v>
      </c>
      <c r="AX598" s="12" t="s">
        <v>71</v>
      </c>
      <c r="AY598" s="227" t="s">
        <v>133</v>
      </c>
    </row>
    <row r="599" s="13" customFormat="1">
      <c r="B599" s="233"/>
      <c r="D599" s="222" t="s">
        <v>146</v>
      </c>
      <c r="E599" s="234" t="s">
        <v>5</v>
      </c>
      <c r="F599" s="235" t="s">
        <v>399</v>
      </c>
      <c r="H599" s="236">
        <v>3.5</v>
      </c>
      <c r="I599" s="237"/>
      <c r="L599" s="233"/>
      <c r="M599" s="238"/>
      <c r="N599" s="239"/>
      <c r="O599" s="239"/>
      <c r="P599" s="239"/>
      <c r="Q599" s="239"/>
      <c r="R599" s="239"/>
      <c r="S599" s="239"/>
      <c r="T599" s="240"/>
      <c r="AT599" s="234" t="s">
        <v>146</v>
      </c>
      <c r="AU599" s="234" t="s">
        <v>79</v>
      </c>
      <c r="AV599" s="13" t="s">
        <v>79</v>
      </c>
      <c r="AW599" s="13" t="s">
        <v>35</v>
      </c>
      <c r="AX599" s="13" t="s">
        <v>77</v>
      </c>
      <c r="AY599" s="234" t="s">
        <v>133</v>
      </c>
    </row>
    <row r="600" s="1" customFormat="1" ht="16.5" customHeight="1">
      <c r="B600" s="209"/>
      <c r="C600" s="249" t="s">
        <v>717</v>
      </c>
      <c r="D600" s="249" t="s">
        <v>171</v>
      </c>
      <c r="E600" s="250" t="s">
        <v>718</v>
      </c>
      <c r="F600" s="251" t="s">
        <v>719</v>
      </c>
      <c r="G600" s="252" t="s">
        <v>138</v>
      </c>
      <c r="H600" s="253">
        <v>3.6749999999999998</v>
      </c>
      <c r="I600" s="254"/>
      <c r="J600" s="255">
        <f>ROUND(I600*H600,2)</f>
        <v>0</v>
      </c>
      <c r="K600" s="251" t="s">
        <v>5</v>
      </c>
      <c r="L600" s="256"/>
      <c r="M600" s="257" t="s">
        <v>5</v>
      </c>
      <c r="N600" s="258" t="s">
        <v>42</v>
      </c>
      <c r="O600" s="49"/>
      <c r="P600" s="219">
        <f>O600*H600</f>
        <v>0</v>
      </c>
      <c r="Q600" s="219">
        <v>0.018200000000000001</v>
      </c>
      <c r="R600" s="219">
        <f>Q600*H600</f>
        <v>0.066885</v>
      </c>
      <c r="S600" s="219">
        <v>0</v>
      </c>
      <c r="T600" s="220">
        <f>S600*H600</f>
        <v>0</v>
      </c>
      <c r="AR600" s="26" t="s">
        <v>406</v>
      </c>
      <c r="AT600" s="26" t="s">
        <v>171</v>
      </c>
      <c r="AU600" s="26" t="s">
        <v>79</v>
      </c>
      <c r="AY600" s="26" t="s">
        <v>133</v>
      </c>
      <c r="BE600" s="221">
        <f>IF(N600="základní",J600,0)</f>
        <v>0</v>
      </c>
      <c r="BF600" s="221">
        <f>IF(N600="snížená",J600,0)</f>
        <v>0</v>
      </c>
      <c r="BG600" s="221">
        <f>IF(N600="zákl. přenesená",J600,0)</f>
        <v>0</v>
      </c>
      <c r="BH600" s="221">
        <f>IF(N600="sníž. přenesená",J600,0)</f>
        <v>0</v>
      </c>
      <c r="BI600" s="221">
        <f>IF(N600="nulová",J600,0)</f>
        <v>0</v>
      </c>
      <c r="BJ600" s="26" t="s">
        <v>77</v>
      </c>
      <c r="BK600" s="221">
        <f>ROUND(I600*H600,2)</f>
        <v>0</v>
      </c>
      <c r="BL600" s="26" t="s">
        <v>278</v>
      </c>
      <c r="BM600" s="26" t="s">
        <v>720</v>
      </c>
    </row>
    <row r="601" s="1" customFormat="1">
      <c r="B601" s="48"/>
      <c r="D601" s="222" t="s">
        <v>142</v>
      </c>
      <c r="F601" s="223" t="s">
        <v>719</v>
      </c>
      <c r="I601" s="183"/>
      <c r="L601" s="48"/>
      <c r="M601" s="224"/>
      <c r="N601" s="49"/>
      <c r="O601" s="49"/>
      <c r="P601" s="49"/>
      <c r="Q601" s="49"/>
      <c r="R601" s="49"/>
      <c r="S601" s="49"/>
      <c r="T601" s="87"/>
      <c r="AT601" s="26" t="s">
        <v>142</v>
      </c>
      <c r="AU601" s="26" t="s">
        <v>79</v>
      </c>
    </row>
    <row r="602" s="13" customFormat="1">
      <c r="B602" s="233"/>
      <c r="D602" s="222" t="s">
        <v>146</v>
      </c>
      <c r="F602" s="235" t="s">
        <v>721</v>
      </c>
      <c r="H602" s="236">
        <v>3.6749999999999998</v>
      </c>
      <c r="I602" s="237"/>
      <c r="L602" s="233"/>
      <c r="M602" s="238"/>
      <c r="N602" s="239"/>
      <c r="O602" s="239"/>
      <c r="P602" s="239"/>
      <c r="Q602" s="239"/>
      <c r="R602" s="239"/>
      <c r="S602" s="239"/>
      <c r="T602" s="240"/>
      <c r="AT602" s="234" t="s">
        <v>146</v>
      </c>
      <c r="AU602" s="234" t="s">
        <v>79</v>
      </c>
      <c r="AV602" s="13" t="s">
        <v>79</v>
      </c>
      <c r="AW602" s="13" t="s">
        <v>6</v>
      </c>
      <c r="AX602" s="13" t="s">
        <v>77</v>
      </c>
      <c r="AY602" s="234" t="s">
        <v>133</v>
      </c>
    </row>
    <row r="603" s="1" customFormat="1" ht="16.5" customHeight="1">
      <c r="B603" s="209"/>
      <c r="C603" s="210" t="s">
        <v>722</v>
      </c>
      <c r="D603" s="210" t="s">
        <v>135</v>
      </c>
      <c r="E603" s="211" t="s">
        <v>723</v>
      </c>
      <c r="F603" s="212" t="s">
        <v>724</v>
      </c>
      <c r="G603" s="213" t="s">
        <v>138</v>
      </c>
      <c r="H603" s="214">
        <v>3.5</v>
      </c>
      <c r="I603" s="215"/>
      <c r="J603" s="216">
        <f>ROUND(I603*H603,2)</f>
        <v>0</v>
      </c>
      <c r="K603" s="212" t="s">
        <v>139</v>
      </c>
      <c r="L603" s="48"/>
      <c r="M603" s="217" t="s">
        <v>5</v>
      </c>
      <c r="N603" s="218" t="s">
        <v>42</v>
      </c>
      <c r="O603" s="49"/>
      <c r="P603" s="219">
        <f>O603*H603</f>
        <v>0</v>
      </c>
      <c r="Q603" s="219">
        <v>0</v>
      </c>
      <c r="R603" s="219">
        <f>Q603*H603</f>
        <v>0</v>
      </c>
      <c r="S603" s="219">
        <v>0</v>
      </c>
      <c r="T603" s="220">
        <f>S603*H603</f>
        <v>0</v>
      </c>
      <c r="AR603" s="26" t="s">
        <v>278</v>
      </c>
      <c r="AT603" s="26" t="s">
        <v>135</v>
      </c>
      <c r="AU603" s="26" t="s">
        <v>79</v>
      </c>
      <c r="AY603" s="26" t="s">
        <v>133</v>
      </c>
      <c r="BE603" s="221">
        <f>IF(N603="základní",J603,0)</f>
        <v>0</v>
      </c>
      <c r="BF603" s="221">
        <f>IF(N603="snížená",J603,0)</f>
        <v>0</v>
      </c>
      <c r="BG603" s="221">
        <f>IF(N603="zákl. přenesená",J603,0)</f>
        <v>0</v>
      </c>
      <c r="BH603" s="221">
        <f>IF(N603="sníž. přenesená",J603,0)</f>
        <v>0</v>
      </c>
      <c r="BI603" s="221">
        <f>IF(N603="nulová",J603,0)</f>
        <v>0</v>
      </c>
      <c r="BJ603" s="26" t="s">
        <v>77</v>
      </c>
      <c r="BK603" s="221">
        <f>ROUND(I603*H603,2)</f>
        <v>0</v>
      </c>
      <c r="BL603" s="26" t="s">
        <v>278</v>
      </c>
      <c r="BM603" s="26" t="s">
        <v>725</v>
      </c>
    </row>
    <row r="604" s="1" customFormat="1">
      <c r="B604" s="48"/>
      <c r="D604" s="222" t="s">
        <v>142</v>
      </c>
      <c r="F604" s="223" t="s">
        <v>726</v>
      </c>
      <c r="I604" s="183"/>
      <c r="L604" s="48"/>
      <c r="M604" s="224"/>
      <c r="N604" s="49"/>
      <c r="O604" s="49"/>
      <c r="P604" s="49"/>
      <c r="Q604" s="49"/>
      <c r="R604" s="49"/>
      <c r="S604" s="49"/>
      <c r="T604" s="87"/>
      <c r="AT604" s="26" t="s">
        <v>142</v>
      </c>
      <c r="AU604" s="26" t="s">
        <v>79</v>
      </c>
    </row>
    <row r="605" s="1" customFormat="1" ht="16.5" customHeight="1">
      <c r="B605" s="209"/>
      <c r="C605" s="210" t="s">
        <v>727</v>
      </c>
      <c r="D605" s="210" t="s">
        <v>135</v>
      </c>
      <c r="E605" s="211" t="s">
        <v>728</v>
      </c>
      <c r="F605" s="212" t="s">
        <v>729</v>
      </c>
      <c r="G605" s="213" t="s">
        <v>138</v>
      </c>
      <c r="H605" s="214">
        <v>3.5</v>
      </c>
      <c r="I605" s="215"/>
      <c r="J605" s="216">
        <f>ROUND(I605*H605,2)</f>
        <v>0</v>
      </c>
      <c r="K605" s="212" t="s">
        <v>139</v>
      </c>
      <c r="L605" s="48"/>
      <c r="M605" s="217" t="s">
        <v>5</v>
      </c>
      <c r="N605" s="218" t="s">
        <v>42</v>
      </c>
      <c r="O605" s="49"/>
      <c r="P605" s="219">
        <f>O605*H605</f>
        <v>0</v>
      </c>
      <c r="Q605" s="219">
        <v>0</v>
      </c>
      <c r="R605" s="219">
        <f>Q605*H605</f>
        <v>0</v>
      </c>
      <c r="S605" s="219">
        <v>0</v>
      </c>
      <c r="T605" s="220">
        <f>S605*H605</f>
        <v>0</v>
      </c>
      <c r="AR605" s="26" t="s">
        <v>278</v>
      </c>
      <c r="AT605" s="26" t="s">
        <v>135</v>
      </c>
      <c r="AU605" s="26" t="s">
        <v>79</v>
      </c>
      <c r="AY605" s="26" t="s">
        <v>133</v>
      </c>
      <c r="BE605" s="221">
        <f>IF(N605="základní",J605,0)</f>
        <v>0</v>
      </c>
      <c r="BF605" s="221">
        <f>IF(N605="snížená",J605,0)</f>
        <v>0</v>
      </c>
      <c r="BG605" s="221">
        <f>IF(N605="zákl. přenesená",J605,0)</f>
        <v>0</v>
      </c>
      <c r="BH605" s="221">
        <f>IF(N605="sníž. přenesená",J605,0)</f>
        <v>0</v>
      </c>
      <c r="BI605" s="221">
        <f>IF(N605="nulová",J605,0)</f>
        <v>0</v>
      </c>
      <c r="BJ605" s="26" t="s">
        <v>77</v>
      </c>
      <c r="BK605" s="221">
        <f>ROUND(I605*H605,2)</f>
        <v>0</v>
      </c>
      <c r="BL605" s="26" t="s">
        <v>278</v>
      </c>
      <c r="BM605" s="26" t="s">
        <v>730</v>
      </c>
    </row>
    <row r="606" s="1" customFormat="1">
      <c r="B606" s="48"/>
      <c r="D606" s="222" t="s">
        <v>142</v>
      </c>
      <c r="F606" s="223" t="s">
        <v>731</v>
      </c>
      <c r="I606" s="183"/>
      <c r="L606" s="48"/>
      <c r="M606" s="224"/>
      <c r="N606" s="49"/>
      <c r="O606" s="49"/>
      <c r="P606" s="49"/>
      <c r="Q606" s="49"/>
      <c r="R606" s="49"/>
      <c r="S606" s="49"/>
      <c r="T606" s="87"/>
      <c r="AT606" s="26" t="s">
        <v>142</v>
      </c>
      <c r="AU606" s="26" t="s">
        <v>79</v>
      </c>
    </row>
    <row r="607" s="1" customFormat="1" ht="16.5" customHeight="1">
      <c r="B607" s="209"/>
      <c r="C607" s="210" t="s">
        <v>732</v>
      </c>
      <c r="D607" s="210" t="s">
        <v>135</v>
      </c>
      <c r="E607" s="211" t="s">
        <v>733</v>
      </c>
      <c r="F607" s="212" t="s">
        <v>734</v>
      </c>
      <c r="G607" s="213" t="s">
        <v>707</v>
      </c>
      <c r="H607" s="267"/>
      <c r="I607" s="215"/>
      <c r="J607" s="216">
        <f>ROUND(I607*H607,2)</f>
        <v>0</v>
      </c>
      <c r="K607" s="212" t="s">
        <v>139</v>
      </c>
      <c r="L607" s="48"/>
      <c r="M607" s="217" t="s">
        <v>5</v>
      </c>
      <c r="N607" s="218" t="s">
        <v>42</v>
      </c>
      <c r="O607" s="49"/>
      <c r="P607" s="219">
        <f>O607*H607</f>
        <v>0</v>
      </c>
      <c r="Q607" s="219">
        <v>0</v>
      </c>
      <c r="R607" s="219">
        <f>Q607*H607</f>
        <v>0</v>
      </c>
      <c r="S607" s="219">
        <v>0</v>
      </c>
      <c r="T607" s="220">
        <f>S607*H607</f>
        <v>0</v>
      </c>
      <c r="AR607" s="26" t="s">
        <v>278</v>
      </c>
      <c r="AT607" s="26" t="s">
        <v>135</v>
      </c>
      <c r="AU607" s="26" t="s">
        <v>79</v>
      </c>
      <c r="AY607" s="26" t="s">
        <v>133</v>
      </c>
      <c r="BE607" s="221">
        <f>IF(N607="základní",J607,0)</f>
        <v>0</v>
      </c>
      <c r="BF607" s="221">
        <f>IF(N607="snížená",J607,0)</f>
        <v>0</v>
      </c>
      <c r="BG607" s="221">
        <f>IF(N607="zákl. přenesená",J607,0)</f>
        <v>0</v>
      </c>
      <c r="BH607" s="221">
        <f>IF(N607="sníž. přenesená",J607,0)</f>
        <v>0</v>
      </c>
      <c r="BI607" s="221">
        <f>IF(N607="nulová",J607,0)</f>
        <v>0</v>
      </c>
      <c r="BJ607" s="26" t="s">
        <v>77</v>
      </c>
      <c r="BK607" s="221">
        <f>ROUND(I607*H607,2)</f>
        <v>0</v>
      </c>
      <c r="BL607" s="26" t="s">
        <v>278</v>
      </c>
      <c r="BM607" s="26" t="s">
        <v>735</v>
      </c>
    </row>
    <row r="608" s="1" customFormat="1">
      <c r="B608" s="48"/>
      <c r="D608" s="222" t="s">
        <v>142</v>
      </c>
      <c r="F608" s="223" t="s">
        <v>736</v>
      </c>
      <c r="I608" s="183"/>
      <c r="L608" s="48"/>
      <c r="M608" s="224"/>
      <c r="N608" s="49"/>
      <c r="O608" s="49"/>
      <c r="P608" s="49"/>
      <c r="Q608" s="49"/>
      <c r="R608" s="49"/>
      <c r="S608" s="49"/>
      <c r="T608" s="87"/>
      <c r="AT608" s="26" t="s">
        <v>142</v>
      </c>
      <c r="AU608" s="26" t="s">
        <v>79</v>
      </c>
    </row>
    <row r="609" s="11" customFormat="1" ht="29.88" customHeight="1">
      <c r="B609" s="196"/>
      <c r="D609" s="197" t="s">
        <v>70</v>
      </c>
      <c r="E609" s="207" t="s">
        <v>737</v>
      </c>
      <c r="F609" s="207" t="s">
        <v>738</v>
      </c>
      <c r="I609" s="199"/>
      <c r="J609" s="208">
        <f>BK609</f>
        <v>0</v>
      </c>
      <c r="L609" s="196"/>
      <c r="M609" s="201"/>
      <c r="N609" s="202"/>
      <c r="O609" s="202"/>
      <c r="P609" s="203">
        <f>SUM(P610:P618)</f>
        <v>0</v>
      </c>
      <c r="Q609" s="202"/>
      <c r="R609" s="203">
        <f>SUM(R610:R618)</f>
        <v>0.041125000000000002</v>
      </c>
      <c r="S609" s="202"/>
      <c r="T609" s="204">
        <f>SUM(T610:T618)</f>
        <v>0</v>
      </c>
      <c r="AR609" s="197" t="s">
        <v>79</v>
      </c>
      <c r="AT609" s="205" t="s">
        <v>70</v>
      </c>
      <c r="AU609" s="205" t="s">
        <v>77</v>
      </c>
      <c r="AY609" s="197" t="s">
        <v>133</v>
      </c>
      <c r="BK609" s="206">
        <f>SUM(BK610:BK618)</f>
        <v>0</v>
      </c>
    </row>
    <row r="610" s="1" customFormat="1" ht="16.5" customHeight="1">
      <c r="B610" s="209"/>
      <c r="C610" s="210" t="s">
        <v>739</v>
      </c>
      <c r="D610" s="210" t="s">
        <v>135</v>
      </c>
      <c r="E610" s="211" t="s">
        <v>740</v>
      </c>
      <c r="F610" s="212" t="s">
        <v>741</v>
      </c>
      <c r="G610" s="213" t="s">
        <v>138</v>
      </c>
      <c r="H610" s="214">
        <v>3.5</v>
      </c>
      <c r="I610" s="215"/>
      <c r="J610" s="216">
        <f>ROUND(I610*H610,2)</f>
        <v>0</v>
      </c>
      <c r="K610" s="212" t="s">
        <v>5</v>
      </c>
      <c r="L610" s="48"/>
      <c r="M610" s="217" t="s">
        <v>5</v>
      </c>
      <c r="N610" s="218" t="s">
        <v>42</v>
      </c>
      <c r="O610" s="49"/>
      <c r="P610" s="219">
        <f>O610*H610</f>
        <v>0</v>
      </c>
      <c r="Q610" s="219">
        <v>0</v>
      </c>
      <c r="R610" s="219">
        <f>Q610*H610</f>
        <v>0</v>
      </c>
      <c r="S610" s="219">
        <v>0</v>
      </c>
      <c r="T610" s="220">
        <f>S610*H610</f>
        <v>0</v>
      </c>
      <c r="AR610" s="26" t="s">
        <v>278</v>
      </c>
      <c r="AT610" s="26" t="s">
        <v>135</v>
      </c>
      <c r="AU610" s="26" t="s">
        <v>79</v>
      </c>
      <c r="AY610" s="26" t="s">
        <v>133</v>
      </c>
      <c r="BE610" s="221">
        <f>IF(N610="základní",J610,0)</f>
        <v>0</v>
      </c>
      <c r="BF610" s="221">
        <f>IF(N610="snížená",J610,0)</f>
        <v>0</v>
      </c>
      <c r="BG610" s="221">
        <f>IF(N610="zákl. přenesená",J610,0)</f>
        <v>0</v>
      </c>
      <c r="BH610" s="221">
        <f>IF(N610="sníž. přenesená",J610,0)</f>
        <v>0</v>
      </c>
      <c r="BI610" s="221">
        <f>IF(N610="nulová",J610,0)</f>
        <v>0</v>
      </c>
      <c r="BJ610" s="26" t="s">
        <v>77</v>
      </c>
      <c r="BK610" s="221">
        <f>ROUND(I610*H610,2)</f>
        <v>0</v>
      </c>
      <c r="BL610" s="26" t="s">
        <v>278</v>
      </c>
      <c r="BM610" s="26" t="s">
        <v>742</v>
      </c>
    </row>
    <row r="611" s="1" customFormat="1">
      <c r="B611" s="48"/>
      <c r="D611" s="222" t="s">
        <v>142</v>
      </c>
      <c r="F611" s="223" t="s">
        <v>741</v>
      </c>
      <c r="I611" s="183"/>
      <c r="L611" s="48"/>
      <c r="M611" s="224"/>
      <c r="N611" s="49"/>
      <c r="O611" s="49"/>
      <c r="P611" s="49"/>
      <c r="Q611" s="49"/>
      <c r="R611" s="49"/>
      <c r="S611" s="49"/>
      <c r="T611" s="87"/>
      <c r="AT611" s="26" t="s">
        <v>142</v>
      </c>
      <c r="AU611" s="26" t="s">
        <v>79</v>
      </c>
    </row>
    <row r="612" s="1" customFormat="1" ht="16.5" customHeight="1">
      <c r="B612" s="209"/>
      <c r="C612" s="210" t="s">
        <v>743</v>
      </c>
      <c r="D612" s="210" t="s">
        <v>135</v>
      </c>
      <c r="E612" s="211" t="s">
        <v>744</v>
      </c>
      <c r="F612" s="212" t="s">
        <v>745</v>
      </c>
      <c r="G612" s="213" t="s">
        <v>138</v>
      </c>
      <c r="H612" s="214">
        <v>3.5</v>
      </c>
      <c r="I612" s="215"/>
      <c r="J612" s="216">
        <f>ROUND(I612*H612,2)</f>
        <v>0</v>
      </c>
      <c r="K612" s="212" t="s">
        <v>5</v>
      </c>
      <c r="L612" s="48"/>
      <c r="M612" s="217" t="s">
        <v>5</v>
      </c>
      <c r="N612" s="218" t="s">
        <v>42</v>
      </c>
      <c r="O612" s="49"/>
      <c r="P612" s="219">
        <f>O612*H612</f>
        <v>0</v>
      </c>
      <c r="Q612" s="219">
        <v>0.01175</v>
      </c>
      <c r="R612" s="219">
        <f>Q612*H612</f>
        <v>0.041125000000000002</v>
      </c>
      <c r="S612" s="219">
        <v>0</v>
      </c>
      <c r="T612" s="220">
        <f>S612*H612</f>
        <v>0</v>
      </c>
      <c r="AR612" s="26" t="s">
        <v>278</v>
      </c>
      <c r="AT612" s="26" t="s">
        <v>135</v>
      </c>
      <c r="AU612" s="26" t="s">
        <v>79</v>
      </c>
      <c r="AY612" s="26" t="s">
        <v>133</v>
      </c>
      <c r="BE612" s="221">
        <f>IF(N612="základní",J612,0)</f>
        <v>0</v>
      </c>
      <c r="BF612" s="221">
        <f>IF(N612="snížená",J612,0)</f>
        <v>0</v>
      </c>
      <c r="BG612" s="221">
        <f>IF(N612="zákl. přenesená",J612,0)</f>
        <v>0</v>
      </c>
      <c r="BH612" s="221">
        <f>IF(N612="sníž. přenesená",J612,0)</f>
        <v>0</v>
      </c>
      <c r="BI612" s="221">
        <f>IF(N612="nulová",J612,0)</f>
        <v>0</v>
      </c>
      <c r="BJ612" s="26" t="s">
        <v>77</v>
      </c>
      <c r="BK612" s="221">
        <f>ROUND(I612*H612,2)</f>
        <v>0</v>
      </c>
      <c r="BL612" s="26" t="s">
        <v>278</v>
      </c>
      <c r="BM612" s="26" t="s">
        <v>746</v>
      </c>
    </row>
    <row r="613" s="1" customFormat="1">
      <c r="B613" s="48"/>
      <c r="D613" s="222" t="s">
        <v>142</v>
      </c>
      <c r="F613" s="223" t="s">
        <v>745</v>
      </c>
      <c r="I613" s="183"/>
      <c r="L613" s="48"/>
      <c r="M613" s="224"/>
      <c r="N613" s="49"/>
      <c r="O613" s="49"/>
      <c r="P613" s="49"/>
      <c r="Q613" s="49"/>
      <c r="R613" s="49"/>
      <c r="S613" s="49"/>
      <c r="T613" s="87"/>
      <c r="AT613" s="26" t="s">
        <v>142</v>
      </c>
      <c r="AU613" s="26" t="s">
        <v>79</v>
      </c>
    </row>
    <row r="614" s="1" customFormat="1">
      <c r="B614" s="48"/>
      <c r="D614" s="222" t="s">
        <v>144</v>
      </c>
      <c r="F614" s="225" t="s">
        <v>145</v>
      </c>
      <c r="I614" s="183"/>
      <c r="L614" s="48"/>
      <c r="M614" s="224"/>
      <c r="N614" s="49"/>
      <c r="O614" s="49"/>
      <c r="P614" s="49"/>
      <c r="Q614" s="49"/>
      <c r="R614" s="49"/>
      <c r="S614" s="49"/>
      <c r="T614" s="87"/>
      <c r="AT614" s="26" t="s">
        <v>144</v>
      </c>
      <c r="AU614" s="26" t="s">
        <v>79</v>
      </c>
    </row>
    <row r="615" s="12" customFormat="1">
      <c r="B615" s="226"/>
      <c r="D615" s="222" t="s">
        <v>146</v>
      </c>
      <c r="E615" s="227" t="s">
        <v>5</v>
      </c>
      <c r="F615" s="228" t="s">
        <v>398</v>
      </c>
      <c r="H615" s="227" t="s">
        <v>5</v>
      </c>
      <c r="I615" s="229"/>
      <c r="L615" s="226"/>
      <c r="M615" s="230"/>
      <c r="N615" s="231"/>
      <c r="O615" s="231"/>
      <c r="P615" s="231"/>
      <c r="Q615" s="231"/>
      <c r="R615" s="231"/>
      <c r="S615" s="231"/>
      <c r="T615" s="232"/>
      <c r="AT615" s="227" t="s">
        <v>146</v>
      </c>
      <c r="AU615" s="227" t="s">
        <v>79</v>
      </c>
      <c r="AV615" s="12" t="s">
        <v>77</v>
      </c>
      <c r="AW615" s="12" t="s">
        <v>35</v>
      </c>
      <c r="AX615" s="12" t="s">
        <v>71</v>
      </c>
      <c r="AY615" s="227" t="s">
        <v>133</v>
      </c>
    </row>
    <row r="616" s="13" customFormat="1">
      <c r="B616" s="233"/>
      <c r="D616" s="222" t="s">
        <v>146</v>
      </c>
      <c r="E616" s="234" t="s">
        <v>5</v>
      </c>
      <c r="F616" s="235" t="s">
        <v>399</v>
      </c>
      <c r="H616" s="236">
        <v>3.5</v>
      </c>
      <c r="I616" s="237"/>
      <c r="L616" s="233"/>
      <c r="M616" s="238"/>
      <c r="N616" s="239"/>
      <c r="O616" s="239"/>
      <c r="P616" s="239"/>
      <c r="Q616" s="239"/>
      <c r="R616" s="239"/>
      <c r="S616" s="239"/>
      <c r="T616" s="240"/>
      <c r="AT616" s="234" t="s">
        <v>146</v>
      </c>
      <c r="AU616" s="234" t="s">
        <v>79</v>
      </c>
      <c r="AV616" s="13" t="s">
        <v>79</v>
      </c>
      <c r="AW616" s="13" t="s">
        <v>35</v>
      </c>
      <c r="AX616" s="13" t="s">
        <v>77</v>
      </c>
      <c r="AY616" s="234" t="s">
        <v>133</v>
      </c>
    </row>
    <row r="617" s="1" customFormat="1" ht="16.5" customHeight="1">
      <c r="B617" s="209"/>
      <c r="C617" s="210" t="s">
        <v>747</v>
      </c>
      <c r="D617" s="210" t="s">
        <v>135</v>
      </c>
      <c r="E617" s="211" t="s">
        <v>748</v>
      </c>
      <c r="F617" s="212" t="s">
        <v>749</v>
      </c>
      <c r="G617" s="213" t="s">
        <v>707</v>
      </c>
      <c r="H617" s="267"/>
      <c r="I617" s="215"/>
      <c r="J617" s="216">
        <f>ROUND(I617*H617,2)</f>
        <v>0</v>
      </c>
      <c r="K617" s="212" t="s">
        <v>139</v>
      </c>
      <c r="L617" s="48"/>
      <c r="M617" s="217" t="s">
        <v>5</v>
      </c>
      <c r="N617" s="218" t="s">
        <v>42</v>
      </c>
      <c r="O617" s="49"/>
      <c r="P617" s="219">
        <f>O617*H617</f>
        <v>0</v>
      </c>
      <c r="Q617" s="219">
        <v>0</v>
      </c>
      <c r="R617" s="219">
        <f>Q617*H617</f>
        <v>0</v>
      </c>
      <c r="S617" s="219">
        <v>0</v>
      </c>
      <c r="T617" s="220">
        <f>S617*H617</f>
        <v>0</v>
      </c>
      <c r="AR617" s="26" t="s">
        <v>278</v>
      </c>
      <c r="AT617" s="26" t="s">
        <v>135</v>
      </c>
      <c r="AU617" s="26" t="s">
        <v>79</v>
      </c>
      <c r="AY617" s="26" t="s">
        <v>133</v>
      </c>
      <c r="BE617" s="221">
        <f>IF(N617="základní",J617,0)</f>
        <v>0</v>
      </c>
      <c r="BF617" s="221">
        <f>IF(N617="snížená",J617,0)</f>
        <v>0</v>
      </c>
      <c r="BG617" s="221">
        <f>IF(N617="zákl. přenesená",J617,0)</f>
        <v>0</v>
      </c>
      <c r="BH617" s="221">
        <f>IF(N617="sníž. přenesená",J617,0)</f>
        <v>0</v>
      </c>
      <c r="BI617" s="221">
        <f>IF(N617="nulová",J617,0)</f>
        <v>0</v>
      </c>
      <c r="BJ617" s="26" t="s">
        <v>77</v>
      </c>
      <c r="BK617" s="221">
        <f>ROUND(I617*H617,2)</f>
        <v>0</v>
      </c>
      <c r="BL617" s="26" t="s">
        <v>278</v>
      </c>
      <c r="BM617" s="26" t="s">
        <v>750</v>
      </c>
    </row>
    <row r="618" s="1" customFormat="1">
      <c r="B618" s="48"/>
      <c r="D618" s="222" t="s">
        <v>142</v>
      </c>
      <c r="F618" s="223" t="s">
        <v>751</v>
      </c>
      <c r="I618" s="183"/>
      <c r="L618" s="48"/>
      <c r="M618" s="224"/>
      <c r="N618" s="49"/>
      <c r="O618" s="49"/>
      <c r="P618" s="49"/>
      <c r="Q618" s="49"/>
      <c r="R618" s="49"/>
      <c r="S618" s="49"/>
      <c r="T618" s="87"/>
      <c r="AT618" s="26" t="s">
        <v>142</v>
      </c>
      <c r="AU618" s="26" t="s">
        <v>79</v>
      </c>
    </row>
    <row r="619" s="11" customFormat="1" ht="29.88" customHeight="1">
      <c r="B619" s="196"/>
      <c r="D619" s="197" t="s">
        <v>70</v>
      </c>
      <c r="E619" s="207" t="s">
        <v>752</v>
      </c>
      <c r="F619" s="207" t="s">
        <v>753</v>
      </c>
      <c r="I619" s="199"/>
      <c r="J619" s="208">
        <f>BK619</f>
        <v>0</v>
      </c>
      <c r="L619" s="196"/>
      <c r="M619" s="201"/>
      <c r="N619" s="202"/>
      <c r="O619" s="202"/>
      <c r="P619" s="203">
        <f>SUM(P620:P626)</f>
        <v>0</v>
      </c>
      <c r="Q619" s="202"/>
      <c r="R619" s="203">
        <f>SUM(R620:R626)</f>
        <v>0</v>
      </c>
      <c r="S619" s="202"/>
      <c r="T619" s="204">
        <f>SUM(T620:T626)</f>
        <v>2.7396225000000003</v>
      </c>
      <c r="AR619" s="197" t="s">
        <v>79</v>
      </c>
      <c r="AT619" s="205" t="s">
        <v>70</v>
      </c>
      <c r="AU619" s="205" t="s">
        <v>77</v>
      </c>
      <c r="AY619" s="197" t="s">
        <v>133</v>
      </c>
      <c r="BK619" s="206">
        <f>SUM(BK620:BK626)</f>
        <v>0</v>
      </c>
    </row>
    <row r="620" s="1" customFormat="1" ht="16.5" customHeight="1">
      <c r="B620" s="209"/>
      <c r="C620" s="210" t="s">
        <v>754</v>
      </c>
      <c r="D620" s="210" t="s">
        <v>135</v>
      </c>
      <c r="E620" s="211" t="s">
        <v>755</v>
      </c>
      <c r="F620" s="212" t="s">
        <v>756</v>
      </c>
      <c r="G620" s="213" t="s">
        <v>138</v>
      </c>
      <c r="H620" s="214">
        <v>33.615000000000002</v>
      </c>
      <c r="I620" s="215"/>
      <c r="J620" s="216">
        <f>ROUND(I620*H620,2)</f>
        <v>0</v>
      </c>
      <c r="K620" s="212" t="s">
        <v>139</v>
      </c>
      <c r="L620" s="48"/>
      <c r="M620" s="217" t="s">
        <v>5</v>
      </c>
      <c r="N620" s="218" t="s">
        <v>42</v>
      </c>
      <c r="O620" s="49"/>
      <c r="P620" s="219">
        <f>O620*H620</f>
        <v>0</v>
      </c>
      <c r="Q620" s="219">
        <v>0</v>
      </c>
      <c r="R620" s="219">
        <f>Q620*H620</f>
        <v>0</v>
      </c>
      <c r="S620" s="219">
        <v>0.081500000000000003</v>
      </c>
      <c r="T620" s="220">
        <f>S620*H620</f>
        <v>2.7396225000000003</v>
      </c>
      <c r="AR620" s="26" t="s">
        <v>278</v>
      </c>
      <c r="AT620" s="26" t="s">
        <v>135</v>
      </c>
      <c r="AU620" s="26" t="s">
        <v>79</v>
      </c>
      <c r="AY620" s="26" t="s">
        <v>133</v>
      </c>
      <c r="BE620" s="221">
        <f>IF(N620="základní",J620,0)</f>
        <v>0</v>
      </c>
      <c r="BF620" s="221">
        <f>IF(N620="snížená",J620,0)</f>
        <v>0</v>
      </c>
      <c r="BG620" s="221">
        <f>IF(N620="zákl. přenesená",J620,0)</f>
        <v>0</v>
      </c>
      <c r="BH620" s="221">
        <f>IF(N620="sníž. přenesená",J620,0)</f>
        <v>0</v>
      </c>
      <c r="BI620" s="221">
        <f>IF(N620="nulová",J620,0)</f>
        <v>0</v>
      </c>
      <c r="BJ620" s="26" t="s">
        <v>77</v>
      </c>
      <c r="BK620" s="221">
        <f>ROUND(I620*H620,2)</f>
        <v>0</v>
      </c>
      <c r="BL620" s="26" t="s">
        <v>278</v>
      </c>
      <c r="BM620" s="26" t="s">
        <v>757</v>
      </c>
    </row>
    <row r="621" s="1" customFormat="1">
      <c r="B621" s="48"/>
      <c r="D621" s="222" t="s">
        <v>142</v>
      </c>
      <c r="F621" s="223" t="s">
        <v>758</v>
      </c>
      <c r="I621" s="183"/>
      <c r="L621" s="48"/>
      <c r="M621" s="224"/>
      <c r="N621" s="49"/>
      <c r="O621" s="49"/>
      <c r="P621" s="49"/>
      <c r="Q621" s="49"/>
      <c r="R621" s="49"/>
      <c r="S621" s="49"/>
      <c r="T621" s="87"/>
      <c r="AT621" s="26" t="s">
        <v>142</v>
      </c>
      <c r="AU621" s="26" t="s">
        <v>79</v>
      </c>
    </row>
    <row r="622" s="1" customFormat="1">
      <c r="B622" s="48"/>
      <c r="D622" s="222" t="s">
        <v>144</v>
      </c>
      <c r="F622" s="225" t="s">
        <v>145</v>
      </c>
      <c r="I622" s="183"/>
      <c r="L622" s="48"/>
      <c r="M622" s="224"/>
      <c r="N622" s="49"/>
      <c r="O622" s="49"/>
      <c r="P622" s="49"/>
      <c r="Q622" s="49"/>
      <c r="R622" s="49"/>
      <c r="S622" s="49"/>
      <c r="T622" s="87"/>
      <c r="AT622" s="26" t="s">
        <v>144</v>
      </c>
      <c r="AU622" s="26" t="s">
        <v>79</v>
      </c>
    </row>
    <row r="623" s="12" customFormat="1">
      <c r="B623" s="226"/>
      <c r="D623" s="222" t="s">
        <v>146</v>
      </c>
      <c r="E623" s="227" t="s">
        <v>5</v>
      </c>
      <c r="F623" s="228" t="s">
        <v>759</v>
      </c>
      <c r="H623" s="227" t="s">
        <v>5</v>
      </c>
      <c r="I623" s="229"/>
      <c r="L623" s="226"/>
      <c r="M623" s="230"/>
      <c r="N623" s="231"/>
      <c r="O623" s="231"/>
      <c r="P623" s="231"/>
      <c r="Q623" s="231"/>
      <c r="R623" s="231"/>
      <c r="S623" s="231"/>
      <c r="T623" s="232"/>
      <c r="AT623" s="227" t="s">
        <v>146</v>
      </c>
      <c r="AU623" s="227" t="s">
        <v>79</v>
      </c>
      <c r="AV623" s="12" t="s">
        <v>77</v>
      </c>
      <c r="AW623" s="12" t="s">
        <v>35</v>
      </c>
      <c r="AX623" s="12" t="s">
        <v>71</v>
      </c>
      <c r="AY623" s="227" t="s">
        <v>133</v>
      </c>
    </row>
    <row r="624" s="13" customFormat="1">
      <c r="B624" s="233"/>
      <c r="D624" s="222" t="s">
        <v>146</v>
      </c>
      <c r="E624" s="234" t="s">
        <v>5</v>
      </c>
      <c r="F624" s="235" t="s">
        <v>265</v>
      </c>
      <c r="H624" s="236">
        <v>21.762</v>
      </c>
      <c r="I624" s="237"/>
      <c r="L624" s="233"/>
      <c r="M624" s="238"/>
      <c r="N624" s="239"/>
      <c r="O624" s="239"/>
      <c r="P624" s="239"/>
      <c r="Q624" s="239"/>
      <c r="R624" s="239"/>
      <c r="S624" s="239"/>
      <c r="T624" s="240"/>
      <c r="AT624" s="234" t="s">
        <v>146</v>
      </c>
      <c r="AU624" s="234" t="s">
        <v>79</v>
      </c>
      <c r="AV624" s="13" t="s">
        <v>79</v>
      </c>
      <c r="AW624" s="13" t="s">
        <v>35</v>
      </c>
      <c r="AX624" s="13" t="s">
        <v>71</v>
      </c>
      <c r="AY624" s="234" t="s">
        <v>133</v>
      </c>
    </row>
    <row r="625" s="13" customFormat="1">
      <c r="B625" s="233"/>
      <c r="D625" s="222" t="s">
        <v>146</v>
      </c>
      <c r="E625" s="234" t="s">
        <v>5</v>
      </c>
      <c r="F625" s="235" t="s">
        <v>266</v>
      </c>
      <c r="H625" s="236">
        <v>11.853</v>
      </c>
      <c r="I625" s="237"/>
      <c r="L625" s="233"/>
      <c r="M625" s="238"/>
      <c r="N625" s="239"/>
      <c r="O625" s="239"/>
      <c r="P625" s="239"/>
      <c r="Q625" s="239"/>
      <c r="R625" s="239"/>
      <c r="S625" s="239"/>
      <c r="T625" s="240"/>
      <c r="AT625" s="234" t="s">
        <v>146</v>
      </c>
      <c r="AU625" s="234" t="s">
        <v>79</v>
      </c>
      <c r="AV625" s="13" t="s">
        <v>79</v>
      </c>
      <c r="AW625" s="13" t="s">
        <v>35</v>
      </c>
      <c r="AX625" s="13" t="s">
        <v>71</v>
      </c>
      <c r="AY625" s="234" t="s">
        <v>133</v>
      </c>
    </row>
    <row r="626" s="14" customFormat="1">
      <c r="B626" s="241"/>
      <c r="D626" s="222" t="s">
        <v>146</v>
      </c>
      <c r="E626" s="242" t="s">
        <v>5</v>
      </c>
      <c r="F626" s="243" t="s">
        <v>150</v>
      </c>
      <c r="H626" s="244">
        <v>33.615000000000002</v>
      </c>
      <c r="I626" s="245"/>
      <c r="L626" s="241"/>
      <c r="M626" s="246"/>
      <c r="N626" s="247"/>
      <c r="O626" s="247"/>
      <c r="P626" s="247"/>
      <c r="Q626" s="247"/>
      <c r="R626" s="247"/>
      <c r="S626" s="247"/>
      <c r="T626" s="248"/>
      <c r="AT626" s="242" t="s">
        <v>146</v>
      </c>
      <c r="AU626" s="242" t="s">
        <v>79</v>
      </c>
      <c r="AV626" s="14" t="s">
        <v>140</v>
      </c>
      <c r="AW626" s="14" t="s">
        <v>35</v>
      </c>
      <c r="AX626" s="14" t="s">
        <v>77</v>
      </c>
      <c r="AY626" s="242" t="s">
        <v>133</v>
      </c>
    </row>
    <row r="627" s="11" customFormat="1" ht="37.44001" customHeight="1">
      <c r="B627" s="196"/>
      <c r="D627" s="197" t="s">
        <v>70</v>
      </c>
      <c r="E627" s="198" t="s">
        <v>760</v>
      </c>
      <c r="F627" s="198" t="s">
        <v>761</v>
      </c>
      <c r="I627" s="199"/>
      <c r="J627" s="200">
        <f>BK627</f>
        <v>0</v>
      </c>
      <c r="L627" s="196"/>
      <c r="M627" s="201"/>
      <c r="N627" s="202"/>
      <c r="O627" s="202"/>
      <c r="P627" s="203">
        <f>P628</f>
        <v>0</v>
      </c>
      <c r="Q627" s="202"/>
      <c r="R627" s="203">
        <f>R628</f>
        <v>0</v>
      </c>
      <c r="S627" s="202"/>
      <c r="T627" s="204">
        <f>T628</f>
        <v>0</v>
      </c>
      <c r="AR627" s="197" t="s">
        <v>140</v>
      </c>
      <c r="AT627" s="205" t="s">
        <v>70</v>
      </c>
      <c r="AU627" s="205" t="s">
        <v>71</v>
      </c>
      <c r="AY627" s="197" t="s">
        <v>133</v>
      </c>
      <c r="BK627" s="206">
        <f>BK628</f>
        <v>0</v>
      </c>
    </row>
    <row r="628" s="11" customFormat="1" ht="19.92" customHeight="1">
      <c r="B628" s="196"/>
      <c r="D628" s="197" t="s">
        <v>70</v>
      </c>
      <c r="E628" s="207" t="s">
        <v>762</v>
      </c>
      <c r="F628" s="207" t="s">
        <v>761</v>
      </c>
      <c r="I628" s="199"/>
      <c r="J628" s="208">
        <f>BK628</f>
        <v>0</v>
      </c>
      <c r="L628" s="196"/>
      <c r="M628" s="201"/>
      <c r="N628" s="202"/>
      <c r="O628" s="202"/>
      <c r="P628" s="203">
        <f>SUM(P629:P636)</f>
        <v>0</v>
      </c>
      <c r="Q628" s="202"/>
      <c r="R628" s="203">
        <f>SUM(R629:R636)</f>
        <v>0</v>
      </c>
      <c r="S628" s="202"/>
      <c r="T628" s="204">
        <f>SUM(T629:T636)</f>
        <v>0</v>
      </c>
      <c r="AR628" s="197" t="s">
        <v>140</v>
      </c>
      <c r="AT628" s="205" t="s">
        <v>70</v>
      </c>
      <c r="AU628" s="205" t="s">
        <v>77</v>
      </c>
      <c r="AY628" s="197" t="s">
        <v>133</v>
      </c>
      <c r="BK628" s="206">
        <f>SUM(BK629:BK636)</f>
        <v>0</v>
      </c>
    </row>
    <row r="629" s="1" customFormat="1" ht="25.5" customHeight="1">
      <c r="B629" s="209"/>
      <c r="C629" s="210" t="s">
        <v>763</v>
      </c>
      <c r="D629" s="210" t="s">
        <v>135</v>
      </c>
      <c r="E629" s="211" t="s">
        <v>764</v>
      </c>
      <c r="F629" s="212" t="s">
        <v>765</v>
      </c>
      <c r="G629" s="213" t="s">
        <v>404</v>
      </c>
      <c r="H629" s="214">
        <v>1</v>
      </c>
      <c r="I629" s="215"/>
      <c r="J629" s="216">
        <f>ROUND(I629*H629,2)</f>
        <v>0</v>
      </c>
      <c r="K629" s="212" t="s">
        <v>5</v>
      </c>
      <c r="L629" s="48"/>
      <c r="M629" s="217" t="s">
        <v>5</v>
      </c>
      <c r="N629" s="218" t="s">
        <v>42</v>
      </c>
      <c r="O629" s="49"/>
      <c r="P629" s="219">
        <f>O629*H629</f>
        <v>0</v>
      </c>
      <c r="Q629" s="219">
        <v>0</v>
      </c>
      <c r="R629" s="219">
        <f>Q629*H629</f>
        <v>0</v>
      </c>
      <c r="S629" s="219">
        <v>0</v>
      </c>
      <c r="T629" s="220">
        <f>S629*H629</f>
        <v>0</v>
      </c>
      <c r="AR629" s="26" t="s">
        <v>766</v>
      </c>
      <c r="AT629" s="26" t="s">
        <v>135</v>
      </c>
      <c r="AU629" s="26" t="s">
        <v>79</v>
      </c>
      <c r="AY629" s="26" t="s">
        <v>133</v>
      </c>
      <c r="BE629" s="221">
        <f>IF(N629="základní",J629,0)</f>
        <v>0</v>
      </c>
      <c r="BF629" s="221">
        <f>IF(N629="snížená",J629,0)</f>
        <v>0</v>
      </c>
      <c r="BG629" s="221">
        <f>IF(N629="zákl. přenesená",J629,0)</f>
        <v>0</v>
      </c>
      <c r="BH629" s="221">
        <f>IF(N629="sníž. přenesená",J629,0)</f>
        <v>0</v>
      </c>
      <c r="BI629" s="221">
        <f>IF(N629="nulová",J629,0)</f>
        <v>0</v>
      </c>
      <c r="BJ629" s="26" t="s">
        <v>77</v>
      </c>
      <c r="BK629" s="221">
        <f>ROUND(I629*H629,2)</f>
        <v>0</v>
      </c>
      <c r="BL629" s="26" t="s">
        <v>766</v>
      </c>
      <c r="BM629" s="26" t="s">
        <v>767</v>
      </c>
    </row>
    <row r="630" s="1" customFormat="1">
      <c r="B630" s="48"/>
      <c r="D630" s="222" t="s">
        <v>142</v>
      </c>
      <c r="F630" s="223" t="s">
        <v>768</v>
      </c>
      <c r="I630" s="183"/>
      <c r="L630" s="48"/>
      <c r="M630" s="224"/>
      <c r="N630" s="49"/>
      <c r="O630" s="49"/>
      <c r="P630" s="49"/>
      <c r="Q630" s="49"/>
      <c r="R630" s="49"/>
      <c r="S630" s="49"/>
      <c r="T630" s="87"/>
      <c r="AT630" s="26" t="s">
        <v>142</v>
      </c>
      <c r="AU630" s="26" t="s">
        <v>79</v>
      </c>
    </row>
    <row r="631" s="1" customFormat="1" ht="16.5" customHeight="1">
      <c r="B631" s="209"/>
      <c r="C631" s="210" t="s">
        <v>769</v>
      </c>
      <c r="D631" s="210" t="s">
        <v>135</v>
      </c>
      <c r="E631" s="211" t="s">
        <v>770</v>
      </c>
      <c r="F631" s="212" t="s">
        <v>771</v>
      </c>
      <c r="G631" s="213" t="s">
        <v>404</v>
      </c>
      <c r="H631" s="214">
        <v>1</v>
      </c>
      <c r="I631" s="215"/>
      <c r="J631" s="216">
        <f>ROUND(I631*H631,2)</f>
        <v>0</v>
      </c>
      <c r="K631" s="212" t="s">
        <v>5</v>
      </c>
      <c r="L631" s="48"/>
      <c r="M631" s="217" t="s">
        <v>5</v>
      </c>
      <c r="N631" s="218" t="s">
        <v>42</v>
      </c>
      <c r="O631" s="49"/>
      <c r="P631" s="219">
        <f>O631*H631</f>
        <v>0</v>
      </c>
      <c r="Q631" s="219">
        <v>0</v>
      </c>
      <c r="R631" s="219">
        <f>Q631*H631</f>
        <v>0</v>
      </c>
      <c r="S631" s="219">
        <v>0</v>
      </c>
      <c r="T631" s="220">
        <f>S631*H631</f>
        <v>0</v>
      </c>
      <c r="AR631" s="26" t="s">
        <v>766</v>
      </c>
      <c r="AT631" s="26" t="s">
        <v>135</v>
      </c>
      <c r="AU631" s="26" t="s">
        <v>79</v>
      </c>
      <c r="AY631" s="26" t="s">
        <v>133</v>
      </c>
      <c r="BE631" s="221">
        <f>IF(N631="základní",J631,0)</f>
        <v>0</v>
      </c>
      <c r="BF631" s="221">
        <f>IF(N631="snížená",J631,0)</f>
        <v>0</v>
      </c>
      <c r="BG631" s="221">
        <f>IF(N631="zákl. přenesená",J631,0)</f>
        <v>0</v>
      </c>
      <c r="BH631" s="221">
        <f>IF(N631="sníž. přenesená",J631,0)</f>
        <v>0</v>
      </c>
      <c r="BI631" s="221">
        <f>IF(N631="nulová",J631,0)</f>
        <v>0</v>
      </c>
      <c r="BJ631" s="26" t="s">
        <v>77</v>
      </c>
      <c r="BK631" s="221">
        <f>ROUND(I631*H631,2)</f>
        <v>0</v>
      </c>
      <c r="BL631" s="26" t="s">
        <v>766</v>
      </c>
      <c r="BM631" s="26" t="s">
        <v>772</v>
      </c>
    </row>
    <row r="632" s="1" customFormat="1">
      <c r="B632" s="48"/>
      <c r="D632" s="222" t="s">
        <v>142</v>
      </c>
      <c r="F632" s="223" t="s">
        <v>771</v>
      </c>
      <c r="I632" s="183"/>
      <c r="L632" s="48"/>
      <c r="M632" s="224"/>
      <c r="N632" s="49"/>
      <c r="O632" s="49"/>
      <c r="P632" s="49"/>
      <c r="Q632" s="49"/>
      <c r="R632" s="49"/>
      <c r="S632" s="49"/>
      <c r="T632" s="87"/>
      <c r="AT632" s="26" t="s">
        <v>142</v>
      </c>
      <c r="AU632" s="26" t="s">
        <v>79</v>
      </c>
    </row>
    <row r="633" s="1" customFormat="1" ht="16.5" customHeight="1">
      <c r="B633" s="209"/>
      <c r="C633" s="210" t="s">
        <v>773</v>
      </c>
      <c r="D633" s="210" t="s">
        <v>135</v>
      </c>
      <c r="E633" s="211" t="s">
        <v>774</v>
      </c>
      <c r="F633" s="212" t="s">
        <v>775</v>
      </c>
      <c r="G633" s="213" t="s">
        <v>404</v>
      </c>
      <c r="H633" s="214">
        <v>1</v>
      </c>
      <c r="I633" s="215"/>
      <c r="J633" s="216">
        <f>ROUND(I633*H633,2)</f>
        <v>0</v>
      </c>
      <c r="K633" s="212" t="s">
        <v>5</v>
      </c>
      <c r="L633" s="48"/>
      <c r="M633" s="217" t="s">
        <v>5</v>
      </c>
      <c r="N633" s="218" t="s">
        <v>42</v>
      </c>
      <c r="O633" s="49"/>
      <c r="P633" s="219">
        <f>O633*H633</f>
        <v>0</v>
      </c>
      <c r="Q633" s="219">
        <v>0</v>
      </c>
      <c r="R633" s="219">
        <f>Q633*H633</f>
        <v>0</v>
      </c>
      <c r="S633" s="219">
        <v>0</v>
      </c>
      <c r="T633" s="220">
        <f>S633*H633</f>
        <v>0</v>
      </c>
      <c r="AR633" s="26" t="s">
        <v>766</v>
      </c>
      <c r="AT633" s="26" t="s">
        <v>135</v>
      </c>
      <c r="AU633" s="26" t="s">
        <v>79</v>
      </c>
      <c r="AY633" s="26" t="s">
        <v>133</v>
      </c>
      <c r="BE633" s="221">
        <f>IF(N633="základní",J633,0)</f>
        <v>0</v>
      </c>
      <c r="BF633" s="221">
        <f>IF(N633="snížená",J633,0)</f>
        <v>0</v>
      </c>
      <c r="BG633" s="221">
        <f>IF(N633="zákl. přenesená",J633,0)</f>
        <v>0</v>
      </c>
      <c r="BH633" s="221">
        <f>IF(N633="sníž. přenesená",J633,0)</f>
        <v>0</v>
      </c>
      <c r="BI633" s="221">
        <f>IF(N633="nulová",J633,0)</f>
        <v>0</v>
      </c>
      <c r="BJ633" s="26" t="s">
        <v>77</v>
      </c>
      <c r="BK633" s="221">
        <f>ROUND(I633*H633,2)</f>
        <v>0</v>
      </c>
      <c r="BL633" s="26" t="s">
        <v>766</v>
      </c>
      <c r="BM633" s="26" t="s">
        <v>776</v>
      </c>
    </row>
    <row r="634" s="1" customFormat="1">
      <c r="B634" s="48"/>
      <c r="D634" s="222" t="s">
        <v>142</v>
      </c>
      <c r="F634" s="223" t="s">
        <v>775</v>
      </c>
      <c r="I634" s="183"/>
      <c r="L634" s="48"/>
      <c r="M634" s="224"/>
      <c r="N634" s="49"/>
      <c r="O634" s="49"/>
      <c r="P634" s="49"/>
      <c r="Q634" s="49"/>
      <c r="R634" s="49"/>
      <c r="S634" s="49"/>
      <c r="T634" s="87"/>
      <c r="AT634" s="26" t="s">
        <v>142</v>
      </c>
      <c r="AU634" s="26" t="s">
        <v>79</v>
      </c>
    </row>
    <row r="635" s="1" customFormat="1" ht="16.5" customHeight="1">
      <c r="B635" s="209"/>
      <c r="C635" s="210" t="s">
        <v>777</v>
      </c>
      <c r="D635" s="210" t="s">
        <v>135</v>
      </c>
      <c r="E635" s="211" t="s">
        <v>778</v>
      </c>
      <c r="F635" s="212" t="s">
        <v>779</v>
      </c>
      <c r="G635" s="213" t="s">
        <v>404</v>
      </c>
      <c r="H635" s="214">
        <v>1</v>
      </c>
      <c r="I635" s="215"/>
      <c r="J635" s="216">
        <f>ROUND(I635*H635,2)</f>
        <v>0</v>
      </c>
      <c r="K635" s="212" t="s">
        <v>5</v>
      </c>
      <c r="L635" s="48"/>
      <c r="M635" s="217" t="s">
        <v>5</v>
      </c>
      <c r="N635" s="218" t="s">
        <v>42</v>
      </c>
      <c r="O635" s="49"/>
      <c r="P635" s="219">
        <f>O635*H635</f>
        <v>0</v>
      </c>
      <c r="Q635" s="219">
        <v>0</v>
      </c>
      <c r="R635" s="219">
        <f>Q635*H635</f>
        <v>0</v>
      </c>
      <c r="S635" s="219">
        <v>0</v>
      </c>
      <c r="T635" s="220">
        <f>S635*H635</f>
        <v>0</v>
      </c>
      <c r="AR635" s="26" t="s">
        <v>766</v>
      </c>
      <c r="AT635" s="26" t="s">
        <v>135</v>
      </c>
      <c r="AU635" s="26" t="s">
        <v>79</v>
      </c>
      <c r="AY635" s="26" t="s">
        <v>133</v>
      </c>
      <c r="BE635" s="221">
        <f>IF(N635="základní",J635,0)</f>
        <v>0</v>
      </c>
      <c r="BF635" s="221">
        <f>IF(N635="snížená",J635,0)</f>
        <v>0</v>
      </c>
      <c r="BG635" s="221">
        <f>IF(N635="zákl. přenesená",J635,0)</f>
        <v>0</v>
      </c>
      <c r="BH635" s="221">
        <f>IF(N635="sníž. přenesená",J635,0)</f>
        <v>0</v>
      </c>
      <c r="BI635" s="221">
        <f>IF(N635="nulová",J635,0)</f>
        <v>0</v>
      </c>
      <c r="BJ635" s="26" t="s">
        <v>77</v>
      </c>
      <c r="BK635" s="221">
        <f>ROUND(I635*H635,2)</f>
        <v>0</v>
      </c>
      <c r="BL635" s="26" t="s">
        <v>766</v>
      </c>
      <c r="BM635" s="26" t="s">
        <v>780</v>
      </c>
    </row>
    <row r="636" s="1" customFormat="1">
      <c r="B636" s="48"/>
      <c r="D636" s="222" t="s">
        <v>142</v>
      </c>
      <c r="F636" s="223" t="s">
        <v>779</v>
      </c>
      <c r="I636" s="183"/>
      <c r="L636" s="48"/>
      <c r="M636" s="268"/>
      <c r="N636" s="269"/>
      <c r="O636" s="269"/>
      <c r="P636" s="269"/>
      <c r="Q636" s="269"/>
      <c r="R636" s="269"/>
      <c r="S636" s="269"/>
      <c r="T636" s="270"/>
      <c r="AT636" s="26" t="s">
        <v>142</v>
      </c>
      <c r="AU636" s="26" t="s">
        <v>79</v>
      </c>
    </row>
    <row r="637" s="1" customFormat="1" ht="6.96" customHeight="1">
      <c r="B637" s="69"/>
      <c r="C637" s="70"/>
      <c r="D637" s="70"/>
      <c r="E637" s="70"/>
      <c r="F637" s="70"/>
      <c r="G637" s="70"/>
      <c r="H637" s="70"/>
      <c r="I637" s="160"/>
      <c r="J637" s="70"/>
      <c r="K637" s="70"/>
      <c r="L637" s="48"/>
    </row>
  </sheetData>
  <autoFilter ref="C98:K63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7:H87"/>
    <mergeCell ref="E89:H89"/>
    <mergeCell ref="E91:H91"/>
    <mergeCell ref="G1:H1"/>
    <mergeCell ref="L2:V2"/>
  </mergeCells>
  <hyperlinks>
    <hyperlink ref="F1:G1" location="C2" display="1) Krycí list soupisu"/>
    <hyperlink ref="G1:H1" location="C58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781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782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783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784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785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786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787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788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789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790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76</v>
      </c>
      <c r="F16" s="282" t="s">
        <v>791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792</v>
      </c>
      <c r="F17" s="282" t="s">
        <v>793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794</v>
      </c>
      <c r="F18" s="282" t="s">
        <v>795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796</v>
      </c>
      <c r="F19" s="282" t="s">
        <v>797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798</v>
      </c>
      <c r="F20" s="282" t="s">
        <v>761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83</v>
      </c>
      <c r="F21" s="282" t="s">
        <v>799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800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801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802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803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804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805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806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807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808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118</v>
      </c>
      <c r="F34" s="282"/>
      <c r="G34" s="282" t="s">
        <v>809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810</v>
      </c>
      <c r="F35" s="282"/>
      <c r="G35" s="282" t="s">
        <v>811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52</v>
      </c>
      <c r="F36" s="282"/>
      <c r="G36" s="282" t="s">
        <v>812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119</v>
      </c>
      <c r="F37" s="282"/>
      <c r="G37" s="282" t="s">
        <v>813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120</v>
      </c>
      <c r="F38" s="282"/>
      <c r="G38" s="282" t="s">
        <v>814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121</v>
      </c>
      <c r="F39" s="282"/>
      <c r="G39" s="282" t="s">
        <v>815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816</v>
      </c>
      <c r="F40" s="282"/>
      <c r="G40" s="282" t="s">
        <v>817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818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819</v>
      </c>
      <c r="F42" s="282"/>
      <c r="G42" s="282" t="s">
        <v>820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123</v>
      </c>
      <c r="F43" s="282"/>
      <c r="G43" s="282" t="s">
        <v>821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822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823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824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825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826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827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828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829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830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831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832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833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834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835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836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837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838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839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840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841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842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89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843</v>
      </c>
      <c r="D74" s="300"/>
      <c r="E74" s="300"/>
      <c r="F74" s="300" t="s">
        <v>844</v>
      </c>
      <c r="G74" s="301"/>
      <c r="H74" s="300" t="s">
        <v>119</v>
      </c>
      <c r="I74" s="300" t="s">
        <v>56</v>
      </c>
      <c r="J74" s="300" t="s">
        <v>845</v>
      </c>
      <c r="K74" s="299"/>
    </row>
    <row r="75" ht="17.25" customHeight="1">
      <c r="B75" s="297"/>
      <c r="C75" s="302" t="s">
        <v>846</v>
      </c>
      <c r="D75" s="302"/>
      <c r="E75" s="302"/>
      <c r="F75" s="303" t="s">
        <v>847</v>
      </c>
      <c r="G75" s="304"/>
      <c r="H75" s="302"/>
      <c r="I75" s="302"/>
      <c r="J75" s="302" t="s">
        <v>848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52</v>
      </c>
      <c r="D77" s="305"/>
      <c r="E77" s="305"/>
      <c r="F77" s="307" t="s">
        <v>849</v>
      </c>
      <c r="G77" s="306"/>
      <c r="H77" s="286" t="s">
        <v>850</v>
      </c>
      <c r="I77" s="286" t="s">
        <v>851</v>
      </c>
      <c r="J77" s="286">
        <v>20</v>
      </c>
      <c r="K77" s="299"/>
    </row>
    <row r="78" ht="15" customHeight="1">
      <c r="B78" s="297"/>
      <c r="C78" s="286" t="s">
        <v>852</v>
      </c>
      <c r="D78" s="286"/>
      <c r="E78" s="286"/>
      <c r="F78" s="307" t="s">
        <v>849</v>
      </c>
      <c r="G78" s="306"/>
      <c r="H78" s="286" t="s">
        <v>853</v>
      </c>
      <c r="I78" s="286" t="s">
        <v>851</v>
      </c>
      <c r="J78" s="286">
        <v>120</v>
      </c>
      <c r="K78" s="299"/>
    </row>
    <row r="79" ht="15" customHeight="1">
      <c r="B79" s="308"/>
      <c r="C79" s="286" t="s">
        <v>854</v>
      </c>
      <c r="D79" s="286"/>
      <c r="E79" s="286"/>
      <c r="F79" s="307" t="s">
        <v>855</v>
      </c>
      <c r="G79" s="306"/>
      <c r="H79" s="286" t="s">
        <v>856</v>
      </c>
      <c r="I79" s="286" t="s">
        <v>851</v>
      </c>
      <c r="J79" s="286">
        <v>50</v>
      </c>
      <c r="K79" s="299"/>
    </row>
    <row r="80" ht="15" customHeight="1">
      <c r="B80" s="308"/>
      <c r="C80" s="286" t="s">
        <v>857</v>
      </c>
      <c r="D80" s="286"/>
      <c r="E80" s="286"/>
      <c r="F80" s="307" t="s">
        <v>849</v>
      </c>
      <c r="G80" s="306"/>
      <c r="H80" s="286" t="s">
        <v>858</v>
      </c>
      <c r="I80" s="286" t="s">
        <v>859</v>
      </c>
      <c r="J80" s="286"/>
      <c r="K80" s="299"/>
    </row>
    <row r="81" ht="15" customHeight="1">
      <c r="B81" s="308"/>
      <c r="C81" s="309" t="s">
        <v>860</v>
      </c>
      <c r="D81" s="309"/>
      <c r="E81" s="309"/>
      <c r="F81" s="310" t="s">
        <v>855</v>
      </c>
      <c r="G81" s="309"/>
      <c r="H81" s="309" t="s">
        <v>861</v>
      </c>
      <c r="I81" s="309" t="s">
        <v>851</v>
      </c>
      <c r="J81" s="309">
        <v>15</v>
      </c>
      <c r="K81" s="299"/>
    </row>
    <row r="82" ht="15" customHeight="1">
      <c r="B82" s="308"/>
      <c r="C82" s="309" t="s">
        <v>862</v>
      </c>
      <c r="D82" s="309"/>
      <c r="E82" s="309"/>
      <c r="F82" s="310" t="s">
        <v>855</v>
      </c>
      <c r="G82" s="309"/>
      <c r="H82" s="309" t="s">
        <v>863</v>
      </c>
      <c r="I82" s="309" t="s">
        <v>851</v>
      </c>
      <c r="J82" s="309">
        <v>15</v>
      </c>
      <c r="K82" s="299"/>
    </row>
    <row r="83" ht="15" customHeight="1">
      <c r="B83" s="308"/>
      <c r="C83" s="309" t="s">
        <v>864</v>
      </c>
      <c r="D83" s="309"/>
      <c r="E83" s="309"/>
      <c r="F83" s="310" t="s">
        <v>855</v>
      </c>
      <c r="G83" s="309"/>
      <c r="H83" s="309" t="s">
        <v>865</v>
      </c>
      <c r="I83" s="309" t="s">
        <v>851</v>
      </c>
      <c r="J83" s="309">
        <v>20</v>
      </c>
      <c r="K83" s="299"/>
    </row>
    <row r="84" ht="15" customHeight="1">
      <c r="B84" s="308"/>
      <c r="C84" s="309" t="s">
        <v>866</v>
      </c>
      <c r="D84" s="309"/>
      <c r="E84" s="309"/>
      <c r="F84" s="310" t="s">
        <v>855</v>
      </c>
      <c r="G84" s="309"/>
      <c r="H84" s="309" t="s">
        <v>867</v>
      </c>
      <c r="I84" s="309" t="s">
        <v>851</v>
      </c>
      <c r="J84" s="309">
        <v>20</v>
      </c>
      <c r="K84" s="299"/>
    </row>
    <row r="85" ht="15" customHeight="1">
      <c r="B85" s="308"/>
      <c r="C85" s="286" t="s">
        <v>868</v>
      </c>
      <c r="D85" s="286"/>
      <c r="E85" s="286"/>
      <c r="F85" s="307" t="s">
        <v>855</v>
      </c>
      <c r="G85" s="306"/>
      <c r="H85" s="286" t="s">
        <v>869</v>
      </c>
      <c r="I85" s="286" t="s">
        <v>851</v>
      </c>
      <c r="J85" s="286">
        <v>50</v>
      </c>
      <c r="K85" s="299"/>
    </row>
    <row r="86" ht="15" customHeight="1">
      <c r="B86" s="308"/>
      <c r="C86" s="286" t="s">
        <v>870</v>
      </c>
      <c r="D86" s="286"/>
      <c r="E86" s="286"/>
      <c r="F86" s="307" t="s">
        <v>855</v>
      </c>
      <c r="G86" s="306"/>
      <c r="H86" s="286" t="s">
        <v>871</v>
      </c>
      <c r="I86" s="286" t="s">
        <v>851</v>
      </c>
      <c r="J86" s="286">
        <v>20</v>
      </c>
      <c r="K86" s="299"/>
    </row>
    <row r="87" ht="15" customHeight="1">
      <c r="B87" s="308"/>
      <c r="C87" s="286" t="s">
        <v>872</v>
      </c>
      <c r="D87" s="286"/>
      <c r="E87" s="286"/>
      <c r="F87" s="307" t="s">
        <v>855</v>
      </c>
      <c r="G87" s="306"/>
      <c r="H87" s="286" t="s">
        <v>873</v>
      </c>
      <c r="I87" s="286" t="s">
        <v>851</v>
      </c>
      <c r="J87" s="286">
        <v>20</v>
      </c>
      <c r="K87" s="299"/>
    </row>
    <row r="88" ht="15" customHeight="1">
      <c r="B88" s="308"/>
      <c r="C88" s="286" t="s">
        <v>874</v>
      </c>
      <c r="D88" s="286"/>
      <c r="E88" s="286"/>
      <c r="F88" s="307" t="s">
        <v>855</v>
      </c>
      <c r="G88" s="306"/>
      <c r="H88" s="286" t="s">
        <v>875</v>
      </c>
      <c r="I88" s="286" t="s">
        <v>851</v>
      </c>
      <c r="J88" s="286">
        <v>50</v>
      </c>
      <c r="K88" s="299"/>
    </row>
    <row r="89" ht="15" customHeight="1">
      <c r="B89" s="308"/>
      <c r="C89" s="286" t="s">
        <v>876</v>
      </c>
      <c r="D89" s="286"/>
      <c r="E89" s="286"/>
      <c r="F89" s="307" t="s">
        <v>855</v>
      </c>
      <c r="G89" s="306"/>
      <c r="H89" s="286" t="s">
        <v>876</v>
      </c>
      <c r="I89" s="286" t="s">
        <v>851</v>
      </c>
      <c r="J89" s="286">
        <v>50</v>
      </c>
      <c r="K89" s="299"/>
    </row>
    <row r="90" ht="15" customHeight="1">
      <c r="B90" s="308"/>
      <c r="C90" s="286" t="s">
        <v>124</v>
      </c>
      <c r="D90" s="286"/>
      <c r="E90" s="286"/>
      <c r="F90" s="307" t="s">
        <v>855</v>
      </c>
      <c r="G90" s="306"/>
      <c r="H90" s="286" t="s">
        <v>877</v>
      </c>
      <c r="I90" s="286" t="s">
        <v>851</v>
      </c>
      <c r="J90" s="286">
        <v>255</v>
      </c>
      <c r="K90" s="299"/>
    </row>
    <row r="91" ht="15" customHeight="1">
      <c r="B91" s="308"/>
      <c r="C91" s="286" t="s">
        <v>878</v>
      </c>
      <c r="D91" s="286"/>
      <c r="E91" s="286"/>
      <c r="F91" s="307" t="s">
        <v>849</v>
      </c>
      <c r="G91" s="306"/>
      <c r="H91" s="286" t="s">
        <v>879</v>
      </c>
      <c r="I91" s="286" t="s">
        <v>880</v>
      </c>
      <c r="J91" s="286"/>
      <c r="K91" s="299"/>
    </row>
    <row r="92" ht="15" customHeight="1">
      <c r="B92" s="308"/>
      <c r="C92" s="286" t="s">
        <v>881</v>
      </c>
      <c r="D92" s="286"/>
      <c r="E92" s="286"/>
      <c r="F92" s="307" t="s">
        <v>849</v>
      </c>
      <c r="G92" s="306"/>
      <c r="H92" s="286" t="s">
        <v>882</v>
      </c>
      <c r="I92" s="286" t="s">
        <v>883</v>
      </c>
      <c r="J92" s="286"/>
      <c r="K92" s="299"/>
    </row>
    <row r="93" ht="15" customHeight="1">
      <c r="B93" s="308"/>
      <c r="C93" s="286" t="s">
        <v>884</v>
      </c>
      <c r="D93" s="286"/>
      <c r="E93" s="286"/>
      <c r="F93" s="307" t="s">
        <v>849</v>
      </c>
      <c r="G93" s="306"/>
      <c r="H93" s="286" t="s">
        <v>884</v>
      </c>
      <c r="I93" s="286" t="s">
        <v>883</v>
      </c>
      <c r="J93" s="286"/>
      <c r="K93" s="299"/>
    </row>
    <row r="94" ht="15" customHeight="1">
      <c r="B94" s="308"/>
      <c r="C94" s="286" t="s">
        <v>37</v>
      </c>
      <c r="D94" s="286"/>
      <c r="E94" s="286"/>
      <c r="F94" s="307" t="s">
        <v>849</v>
      </c>
      <c r="G94" s="306"/>
      <c r="H94" s="286" t="s">
        <v>885</v>
      </c>
      <c r="I94" s="286" t="s">
        <v>883</v>
      </c>
      <c r="J94" s="286"/>
      <c r="K94" s="299"/>
    </row>
    <row r="95" ht="15" customHeight="1">
      <c r="B95" s="308"/>
      <c r="C95" s="286" t="s">
        <v>47</v>
      </c>
      <c r="D95" s="286"/>
      <c r="E95" s="286"/>
      <c r="F95" s="307" t="s">
        <v>849</v>
      </c>
      <c r="G95" s="306"/>
      <c r="H95" s="286" t="s">
        <v>886</v>
      </c>
      <c r="I95" s="286" t="s">
        <v>883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887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843</v>
      </c>
      <c r="D101" s="300"/>
      <c r="E101" s="300"/>
      <c r="F101" s="300" t="s">
        <v>844</v>
      </c>
      <c r="G101" s="301"/>
      <c r="H101" s="300" t="s">
        <v>119</v>
      </c>
      <c r="I101" s="300" t="s">
        <v>56</v>
      </c>
      <c r="J101" s="300" t="s">
        <v>845</v>
      </c>
      <c r="K101" s="299"/>
    </row>
    <row r="102" ht="17.25" customHeight="1">
      <c r="B102" s="297"/>
      <c r="C102" s="302" t="s">
        <v>846</v>
      </c>
      <c r="D102" s="302"/>
      <c r="E102" s="302"/>
      <c r="F102" s="303" t="s">
        <v>847</v>
      </c>
      <c r="G102" s="304"/>
      <c r="H102" s="302"/>
      <c r="I102" s="302"/>
      <c r="J102" s="302" t="s">
        <v>848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52</v>
      </c>
      <c r="D104" s="305"/>
      <c r="E104" s="305"/>
      <c r="F104" s="307" t="s">
        <v>849</v>
      </c>
      <c r="G104" s="316"/>
      <c r="H104" s="286" t="s">
        <v>888</v>
      </c>
      <c r="I104" s="286" t="s">
        <v>851</v>
      </c>
      <c r="J104" s="286">
        <v>20</v>
      </c>
      <c r="K104" s="299"/>
    </row>
    <row r="105" ht="15" customHeight="1">
      <c r="B105" s="297"/>
      <c r="C105" s="286" t="s">
        <v>852</v>
      </c>
      <c r="D105" s="286"/>
      <c r="E105" s="286"/>
      <c r="F105" s="307" t="s">
        <v>849</v>
      </c>
      <c r="G105" s="286"/>
      <c r="H105" s="286" t="s">
        <v>888</v>
      </c>
      <c r="I105" s="286" t="s">
        <v>851</v>
      </c>
      <c r="J105" s="286">
        <v>120</v>
      </c>
      <c r="K105" s="299"/>
    </row>
    <row r="106" ht="15" customHeight="1">
      <c r="B106" s="308"/>
      <c r="C106" s="286" t="s">
        <v>854</v>
      </c>
      <c r="D106" s="286"/>
      <c r="E106" s="286"/>
      <c r="F106" s="307" t="s">
        <v>855</v>
      </c>
      <c r="G106" s="286"/>
      <c r="H106" s="286" t="s">
        <v>888</v>
      </c>
      <c r="I106" s="286" t="s">
        <v>851</v>
      </c>
      <c r="J106" s="286">
        <v>50</v>
      </c>
      <c r="K106" s="299"/>
    </row>
    <row r="107" ht="15" customHeight="1">
      <c r="B107" s="308"/>
      <c r="C107" s="286" t="s">
        <v>857</v>
      </c>
      <c r="D107" s="286"/>
      <c r="E107" s="286"/>
      <c r="F107" s="307" t="s">
        <v>849</v>
      </c>
      <c r="G107" s="286"/>
      <c r="H107" s="286" t="s">
        <v>888</v>
      </c>
      <c r="I107" s="286" t="s">
        <v>859</v>
      </c>
      <c r="J107" s="286"/>
      <c r="K107" s="299"/>
    </row>
    <row r="108" ht="15" customHeight="1">
      <c r="B108" s="308"/>
      <c r="C108" s="286" t="s">
        <v>868</v>
      </c>
      <c r="D108" s="286"/>
      <c r="E108" s="286"/>
      <c r="F108" s="307" t="s">
        <v>855</v>
      </c>
      <c r="G108" s="286"/>
      <c r="H108" s="286" t="s">
        <v>888</v>
      </c>
      <c r="I108" s="286" t="s">
        <v>851</v>
      </c>
      <c r="J108" s="286">
        <v>50</v>
      </c>
      <c r="K108" s="299"/>
    </row>
    <row r="109" ht="15" customHeight="1">
      <c r="B109" s="308"/>
      <c r="C109" s="286" t="s">
        <v>876</v>
      </c>
      <c r="D109" s="286"/>
      <c r="E109" s="286"/>
      <c r="F109" s="307" t="s">
        <v>855</v>
      </c>
      <c r="G109" s="286"/>
      <c r="H109" s="286" t="s">
        <v>888</v>
      </c>
      <c r="I109" s="286" t="s">
        <v>851</v>
      </c>
      <c r="J109" s="286">
        <v>50</v>
      </c>
      <c r="K109" s="299"/>
    </row>
    <row r="110" ht="15" customHeight="1">
      <c r="B110" s="308"/>
      <c r="C110" s="286" t="s">
        <v>874</v>
      </c>
      <c r="D110" s="286"/>
      <c r="E110" s="286"/>
      <c r="F110" s="307" t="s">
        <v>855</v>
      </c>
      <c r="G110" s="286"/>
      <c r="H110" s="286" t="s">
        <v>888</v>
      </c>
      <c r="I110" s="286" t="s">
        <v>851</v>
      </c>
      <c r="J110" s="286">
        <v>50</v>
      </c>
      <c r="K110" s="299"/>
    </row>
    <row r="111" ht="15" customHeight="1">
      <c r="B111" s="308"/>
      <c r="C111" s="286" t="s">
        <v>52</v>
      </c>
      <c r="D111" s="286"/>
      <c r="E111" s="286"/>
      <c r="F111" s="307" t="s">
        <v>849</v>
      </c>
      <c r="G111" s="286"/>
      <c r="H111" s="286" t="s">
        <v>889</v>
      </c>
      <c r="I111" s="286" t="s">
        <v>851</v>
      </c>
      <c r="J111" s="286">
        <v>20</v>
      </c>
      <c r="K111" s="299"/>
    </row>
    <row r="112" ht="15" customHeight="1">
      <c r="B112" s="308"/>
      <c r="C112" s="286" t="s">
        <v>890</v>
      </c>
      <c r="D112" s="286"/>
      <c r="E112" s="286"/>
      <c r="F112" s="307" t="s">
        <v>849</v>
      </c>
      <c r="G112" s="286"/>
      <c r="H112" s="286" t="s">
        <v>891</v>
      </c>
      <c r="I112" s="286" t="s">
        <v>851</v>
      </c>
      <c r="J112" s="286">
        <v>120</v>
      </c>
      <c r="K112" s="299"/>
    </row>
    <row r="113" ht="15" customHeight="1">
      <c r="B113" s="308"/>
      <c r="C113" s="286" t="s">
        <v>37</v>
      </c>
      <c r="D113" s="286"/>
      <c r="E113" s="286"/>
      <c r="F113" s="307" t="s">
        <v>849</v>
      </c>
      <c r="G113" s="286"/>
      <c r="H113" s="286" t="s">
        <v>892</v>
      </c>
      <c r="I113" s="286" t="s">
        <v>883</v>
      </c>
      <c r="J113" s="286"/>
      <c r="K113" s="299"/>
    </row>
    <row r="114" ht="15" customHeight="1">
      <c r="B114" s="308"/>
      <c r="C114" s="286" t="s">
        <v>47</v>
      </c>
      <c r="D114" s="286"/>
      <c r="E114" s="286"/>
      <c r="F114" s="307" t="s">
        <v>849</v>
      </c>
      <c r="G114" s="286"/>
      <c r="H114" s="286" t="s">
        <v>893</v>
      </c>
      <c r="I114" s="286" t="s">
        <v>883</v>
      </c>
      <c r="J114" s="286"/>
      <c r="K114" s="299"/>
    </row>
    <row r="115" ht="15" customHeight="1">
      <c r="B115" s="308"/>
      <c r="C115" s="286" t="s">
        <v>56</v>
      </c>
      <c r="D115" s="286"/>
      <c r="E115" s="286"/>
      <c r="F115" s="307" t="s">
        <v>849</v>
      </c>
      <c r="G115" s="286"/>
      <c r="H115" s="286" t="s">
        <v>894</v>
      </c>
      <c r="I115" s="286" t="s">
        <v>895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896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843</v>
      </c>
      <c r="D121" s="300"/>
      <c r="E121" s="300"/>
      <c r="F121" s="300" t="s">
        <v>844</v>
      </c>
      <c r="G121" s="301"/>
      <c r="H121" s="300" t="s">
        <v>119</v>
      </c>
      <c r="I121" s="300" t="s">
        <v>56</v>
      </c>
      <c r="J121" s="300" t="s">
        <v>845</v>
      </c>
      <c r="K121" s="326"/>
    </row>
    <row r="122" ht="17.25" customHeight="1">
      <c r="B122" s="325"/>
      <c r="C122" s="302" t="s">
        <v>846</v>
      </c>
      <c r="D122" s="302"/>
      <c r="E122" s="302"/>
      <c r="F122" s="303" t="s">
        <v>847</v>
      </c>
      <c r="G122" s="304"/>
      <c r="H122" s="302"/>
      <c r="I122" s="302"/>
      <c r="J122" s="302" t="s">
        <v>848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852</v>
      </c>
      <c r="D124" s="305"/>
      <c r="E124" s="305"/>
      <c r="F124" s="307" t="s">
        <v>849</v>
      </c>
      <c r="G124" s="286"/>
      <c r="H124" s="286" t="s">
        <v>888</v>
      </c>
      <c r="I124" s="286" t="s">
        <v>851</v>
      </c>
      <c r="J124" s="286">
        <v>120</v>
      </c>
      <c r="K124" s="329"/>
    </row>
    <row r="125" ht="15" customHeight="1">
      <c r="B125" s="327"/>
      <c r="C125" s="286" t="s">
        <v>897</v>
      </c>
      <c r="D125" s="286"/>
      <c r="E125" s="286"/>
      <c r="F125" s="307" t="s">
        <v>849</v>
      </c>
      <c r="G125" s="286"/>
      <c r="H125" s="286" t="s">
        <v>898</v>
      </c>
      <c r="I125" s="286" t="s">
        <v>851</v>
      </c>
      <c r="J125" s="286" t="s">
        <v>899</v>
      </c>
      <c r="K125" s="329"/>
    </row>
    <row r="126" ht="15" customHeight="1">
      <c r="B126" s="327"/>
      <c r="C126" s="286" t="s">
        <v>83</v>
      </c>
      <c r="D126" s="286"/>
      <c r="E126" s="286"/>
      <c r="F126" s="307" t="s">
        <v>849</v>
      </c>
      <c r="G126" s="286"/>
      <c r="H126" s="286" t="s">
        <v>900</v>
      </c>
      <c r="I126" s="286" t="s">
        <v>851</v>
      </c>
      <c r="J126" s="286" t="s">
        <v>899</v>
      </c>
      <c r="K126" s="329"/>
    </row>
    <row r="127" ht="15" customHeight="1">
      <c r="B127" s="327"/>
      <c r="C127" s="286" t="s">
        <v>860</v>
      </c>
      <c r="D127" s="286"/>
      <c r="E127" s="286"/>
      <c r="F127" s="307" t="s">
        <v>855</v>
      </c>
      <c r="G127" s="286"/>
      <c r="H127" s="286" t="s">
        <v>861</v>
      </c>
      <c r="I127" s="286" t="s">
        <v>851</v>
      </c>
      <c r="J127" s="286">
        <v>15</v>
      </c>
      <c r="K127" s="329"/>
    </row>
    <row r="128" ht="15" customHeight="1">
      <c r="B128" s="327"/>
      <c r="C128" s="309" t="s">
        <v>862</v>
      </c>
      <c r="D128" s="309"/>
      <c r="E128" s="309"/>
      <c r="F128" s="310" t="s">
        <v>855</v>
      </c>
      <c r="G128" s="309"/>
      <c r="H128" s="309" t="s">
        <v>863</v>
      </c>
      <c r="I128" s="309" t="s">
        <v>851</v>
      </c>
      <c r="J128" s="309">
        <v>15</v>
      </c>
      <c r="K128" s="329"/>
    </row>
    <row r="129" ht="15" customHeight="1">
      <c r="B129" s="327"/>
      <c r="C129" s="309" t="s">
        <v>864</v>
      </c>
      <c r="D129" s="309"/>
      <c r="E129" s="309"/>
      <c r="F129" s="310" t="s">
        <v>855</v>
      </c>
      <c r="G129" s="309"/>
      <c r="H129" s="309" t="s">
        <v>865</v>
      </c>
      <c r="I129" s="309" t="s">
        <v>851</v>
      </c>
      <c r="J129" s="309">
        <v>20</v>
      </c>
      <c r="K129" s="329"/>
    </row>
    <row r="130" ht="15" customHeight="1">
      <c r="B130" s="327"/>
      <c r="C130" s="309" t="s">
        <v>866</v>
      </c>
      <c r="D130" s="309"/>
      <c r="E130" s="309"/>
      <c r="F130" s="310" t="s">
        <v>855</v>
      </c>
      <c r="G130" s="309"/>
      <c r="H130" s="309" t="s">
        <v>867</v>
      </c>
      <c r="I130" s="309" t="s">
        <v>851</v>
      </c>
      <c r="J130" s="309">
        <v>20</v>
      </c>
      <c r="K130" s="329"/>
    </row>
    <row r="131" ht="15" customHeight="1">
      <c r="B131" s="327"/>
      <c r="C131" s="286" t="s">
        <v>854</v>
      </c>
      <c r="D131" s="286"/>
      <c r="E131" s="286"/>
      <c r="F131" s="307" t="s">
        <v>855</v>
      </c>
      <c r="G131" s="286"/>
      <c r="H131" s="286" t="s">
        <v>888</v>
      </c>
      <c r="I131" s="286" t="s">
        <v>851</v>
      </c>
      <c r="J131" s="286">
        <v>50</v>
      </c>
      <c r="K131" s="329"/>
    </row>
    <row r="132" ht="15" customHeight="1">
      <c r="B132" s="327"/>
      <c r="C132" s="286" t="s">
        <v>868</v>
      </c>
      <c r="D132" s="286"/>
      <c r="E132" s="286"/>
      <c r="F132" s="307" t="s">
        <v>855</v>
      </c>
      <c r="G132" s="286"/>
      <c r="H132" s="286" t="s">
        <v>888</v>
      </c>
      <c r="I132" s="286" t="s">
        <v>851</v>
      </c>
      <c r="J132" s="286">
        <v>50</v>
      </c>
      <c r="K132" s="329"/>
    </row>
    <row r="133" ht="15" customHeight="1">
      <c r="B133" s="327"/>
      <c r="C133" s="286" t="s">
        <v>874</v>
      </c>
      <c r="D133" s="286"/>
      <c r="E133" s="286"/>
      <c r="F133" s="307" t="s">
        <v>855</v>
      </c>
      <c r="G133" s="286"/>
      <c r="H133" s="286" t="s">
        <v>888</v>
      </c>
      <c r="I133" s="286" t="s">
        <v>851</v>
      </c>
      <c r="J133" s="286">
        <v>50</v>
      </c>
      <c r="K133" s="329"/>
    </row>
    <row r="134" ht="15" customHeight="1">
      <c r="B134" s="327"/>
      <c r="C134" s="286" t="s">
        <v>876</v>
      </c>
      <c r="D134" s="286"/>
      <c r="E134" s="286"/>
      <c r="F134" s="307" t="s">
        <v>855</v>
      </c>
      <c r="G134" s="286"/>
      <c r="H134" s="286" t="s">
        <v>888</v>
      </c>
      <c r="I134" s="286" t="s">
        <v>851</v>
      </c>
      <c r="J134" s="286">
        <v>50</v>
      </c>
      <c r="K134" s="329"/>
    </row>
    <row r="135" ht="15" customHeight="1">
      <c r="B135" s="327"/>
      <c r="C135" s="286" t="s">
        <v>124</v>
      </c>
      <c r="D135" s="286"/>
      <c r="E135" s="286"/>
      <c r="F135" s="307" t="s">
        <v>855</v>
      </c>
      <c r="G135" s="286"/>
      <c r="H135" s="286" t="s">
        <v>901</v>
      </c>
      <c r="I135" s="286" t="s">
        <v>851</v>
      </c>
      <c r="J135" s="286">
        <v>255</v>
      </c>
      <c r="K135" s="329"/>
    </row>
    <row r="136" ht="15" customHeight="1">
      <c r="B136" s="327"/>
      <c r="C136" s="286" t="s">
        <v>878</v>
      </c>
      <c r="D136" s="286"/>
      <c r="E136" s="286"/>
      <c r="F136" s="307" t="s">
        <v>849</v>
      </c>
      <c r="G136" s="286"/>
      <c r="H136" s="286" t="s">
        <v>902</v>
      </c>
      <c r="I136" s="286" t="s">
        <v>880</v>
      </c>
      <c r="J136" s="286"/>
      <c r="K136" s="329"/>
    </row>
    <row r="137" ht="15" customHeight="1">
      <c r="B137" s="327"/>
      <c r="C137" s="286" t="s">
        <v>881</v>
      </c>
      <c r="D137" s="286"/>
      <c r="E137" s="286"/>
      <c r="F137" s="307" t="s">
        <v>849</v>
      </c>
      <c r="G137" s="286"/>
      <c r="H137" s="286" t="s">
        <v>903</v>
      </c>
      <c r="I137" s="286" t="s">
        <v>883</v>
      </c>
      <c r="J137" s="286"/>
      <c r="K137" s="329"/>
    </row>
    <row r="138" ht="15" customHeight="1">
      <c r="B138" s="327"/>
      <c r="C138" s="286" t="s">
        <v>884</v>
      </c>
      <c r="D138" s="286"/>
      <c r="E138" s="286"/>
      <c r="F138" s="307" t="s">
        <v>849</v>
      </c>
      <c r="G138" s="286"/>
      <c r="H138" s="286" t="s">
        <v>884</v>
      </c>
      <c r="I138" s="286" t="s">
        <v>883</v>
      </c>
      <c r="J138" s="286"/>
      <c r="K138" s="329"/>
    </row>
    <row r="139" ht="15" customHeight="1">
      <c r="B139" s="327"/>
      <c r="C139" s="286" t="s">
        <v>37</v>
      </c>
      <c r="D139" s="286"/>
      <c r="E139" s="286"/>
      <c r="F139" s="307" t="s">
        <v>849</v>
      </c>
      <c r="G139" s="286"/>
      <c r="H139" s="286" t="s">
        <v>904</v>
      </c>
      <c r="I139" s="286" t="s">
        <v>883</v>
      </c>
      <c r="J139" s="286"/>
      <c r="K139" s="329"/>
    </row>
    <row r="140" ht="15" customHeight="1">
      <c r="B140" s="327"/>
      <c r="C140" s="286" t="s">
        <v>905</v>
      </c>
      <c r="D140" s="286"/>
      <c r="E140" s="286"/>
      <c r="F140" s="307" t="s">
        <v>849</v>
      </c>
      <c r="G140" s="286"/>
      <c r="H140" s="286" t="s">
        <v>906</v>
      </c>
      <c r="I140" s="286" t="s">
        <v>883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907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843</v>
      </c>
      <c r="D146" s="300"/>
      <c r="E146" s="300"/>
      <c r="F146" s="300" t="s">
        <v>844</v>
      </c>
      <c r="G146" s="301"/>
      <c r="H146" s="300" t="s">
        <v>119</v>
      </c>
      <c r="I146" s="300" t="s">
        <v>56</v>
      </c>
      <c r="J146" s="300" t="s">
        <v>845</v>
      </c>
      <c r="K146" s="299"/>
    </row>
    <row r="147" ht="17.25" customHeight="1">
      <c r="B147" s="297"/>
      <c r="C147" s="302" t="s">
        <v>846</v>
      </c>
      <c r="D147" s="302"/>
      <c r="E147" s="302"/>
      <c r="F147" s="303" t="s">
        <v>847</v>
      </c>
      <c r="G147" s="304"/>
      <c r="H147" s="302"/>
      <c r="I147" s="302"/>
      <c r="J147" s="302" t="s">
        <v>848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852</v>
      </c>
      <c r="D149" s="286"/>
      <c r="E149" s="286"/>
      <c r="F149" s="334" t="s">
        <v>849</v>
      </c>
      <c r="G149" s="286"/>
      <c r="H149" s="333" t="s">
        <v>888</v>
      </c>
      <c r="I149" s="333" t="s">
        <v>851</v>
      </c>
      <c r="J149" s="333">
        <v>120</v>
      </c>
      <c r="K149" s="329"/>
    </row>
    <row r="150" ht="15" customHeight="1">
      <c r="B150" s="308"/>
      <c r="C150" s="333" t="s">
        <v>897</v>
      </c>
      <c r="D150" s="286"/>
      <c r="E150" s="286"/>
      <c r="F150" s="334" t="s">
        <v>849</v>
      </c>
      <c r="G150" s="286"/>
      <c r="H150" s="333" t="s">
        <v>908</v>
      </c>
      <c r="I150" s="333" t="s">
        <v>851</v>
      </c>
      <c r="J150" s="333" t="s">
        <v>899</v>
      </c>
      <c r="K150" s="329"/>
    </row>
    <row r="151" ht="15" customHeight="1">
      <c r="B151" s="308"/>
      <c r="C151" s="333" t="s">
        <v>83</v>
      </c>
      <c r="D151" s="286"/>
      <c r="E151" s="286"/>
      <c r="F151" s="334" t="s">
        <v>849</v>
      </c>
      <c r="G151" s="286"/>
      <c r="H151" s="333" t="s">
        <v>909</v>
      </c>
      <c r="I151" s="333" t="s">
        <v>851</v>
      </c>
      <c r="J151" s="333" t="s">
        <v>899</v>
      </c>
      <c r="K151" s="329"/>
    </row>
    <row r="152" ht="15" customHeight="1">
      <c r="B152" s="308"/>
      <c r="C152" s="333" t="s">
        <v>854</v>
      </c>
      <c r="D152" s="286"/>
      <c r="E152" s="286"/>
      <c r="F152" s="334" t="s">
        <v>855</v>
      </c>
      <c r="G152" s="286"/>
      <c r="H152" s="333" t="s">
        <v>888</v>
      </c>
      <c r="I152" s="333" t="s">
        <v>851</v>
      </c>
      <c r="J152" s="333">
        <v>50</v>
      </c>
      <c r="K152" s="329"/>
    </row>
    <row r="153" ht="15" customHeight="1">
      <c r="B153" s="308"/>
      <c r="C153" s="333" t="s">
        <v>857</v>
      </c>
      <c r="D153" s="286"/>
      <c r="E153" s="286"/>
      <c r="F153" s="334" t="s">
        <v>849</v>
      </c>
      <c r="G153" s="286"/>
      <c r="H153" s="333" t="s">
        <v>888</v>
      </c>
      <c r="I153" s="333" t="s">
        <v>859</v>
      </c>
      <c r="J153" s="333"/>
      <c r="K153" s="329"/>
    </row>
    <row r="154" ht="15" customHeight="1">
      <c r="B154" s="308"/>
      <c r="C154" s="333" t="s">
        <v>868</v>
      </c>
      <c r="D154" s="286"/>
      <c r="E154" s="286"/>
      <c r="F154" s="334" t="s">
        <v>855</v>
      </c>
      <c r="G154" s="286"/>
      <c r="H154" s="333" t="s">
        <v>888</v>
      </c>
      <c r="I154" s="333" t="s">
        <v>851</v>
      </c>
      <c r="J154" s="333">
        <v>50</v>
      </c>
      <c r="K154" s="329"/>
    </row>
    <row r="155" ht="15" customHeight="1">
      <c r="B155" s="308"/>
      <c r="C155" s="333" t="s">
        <v>876</v>
      </c>
      <c r="D155" s="286"/>
      <c r="E155" s="286"/>
      <c r="F155" s="334" t="s">
        <v>855</v>
      </c>
      <c r="G155" s="286"/>
      <c r="H155" s="333" t="s">
        <v>888</v>
      </c>
      <c r="I155" s="333" t="s">
        <v>851</v>
      </c>
      <c r="J155" s="333">
        <v>50</v>
      </c>
      <c r="K155" s="329"/>
    </row>
    <row r="156" ht="15" customHeight="1">
      <c r="B156" s="308"/>
      <c r="C156" s="333" t="s">
        <v>874</v>
      </c>
      <c r="D156" s="286"/>
      <c r="E156" s="286"/>
      <c r="F156" s="334" t="s">
        <v>855</v>
      </c>
      <c r="G156" s="286"/>
      <c r="H156" s="333" t="s">
        <v>888</v>
      </c>
      <c r="I156" s="333" t="s">
        <v>851</v>
      </c>
      <c r="J156" s="333">
        <v>50</v>
      </c>
      <c r="K156" s="329"/>
    </row>
    <row r="157" ht="15" customHeight="1">
      <c r="B157" s="308"/>
      <c r="C157" s="333" t="s">
        <v>96</v>
      </c>
      <c r="D157" s="286"/>
      <c r="E157" s="286"/>
      <c r="F157" s="334" t="s">
        <v>849</v>
      </c>
      <c r="G157" s="286"/>
      <c r="H157" s="333" t="s">
        <v>910</v>
      </c>
      <c r="I157" s="333" t="s">
        <v>851</v>
      </c>
      <c r="J157" s="333" t="s">
        <v>911</v>
      </c>
      <c r="K157" s="329"/>
    </row>
    <row r="158" ht="15" customHeight="1">
      <c r="B158" s="308"/>
      <c r="C158" s="333" t="s">
        <v>912</v>
      </c>
      <c r="D158" s="286"/>
      <c r="E158" s="286"/>
      <c r="F158" s="334" t="s">
        <v>849</v>
      </c>
      <c r="G158" s="286"/>
      <c r="H158" s="333" t="s">
        <v>913</v>
      </c>
      <c r="I158" s="333" t="s">
        <v>883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914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843</v>
      </c>
      <c r="D164" s="300"/>
      <c r="E164" s="300"/>
      <c r="F164" s="300" t="s">
        <v>844</v>
      </c>
      <c r="G164" s="337"/>
      <c r="H164" s="338" t="s">
        <v>119</v>
      </c>
      <c r="I164" s="338" t="s">
        <v>56</v>
      </c>
      <c r="J164" s="300" t="s">
        <v>845</v>
      </c>
      <c r="K164" s="277"/>
    </row>
    <row r="165" ht="17.25" customHeight="1">
      <c r="B165" s="278"/>
      <c r="C165" s="302" t="s">
        <v>846</v>
      </c>
      <c r="D165" s="302"/>
      <c r="E165" s="302"/>
      <c r="F165" s="303" t="s">
        <v>847</v>
      </c>
      <c r="G165" s="339"/>
      <c r="H165" s="340"/>
      <c r="I165" s="340"/>
      <c r="J165" s="302" t="s">
        <v>848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852</v>
      </c>
      <c r="D167" s="286"/>
      <c r="E167" s="286"/>
      <c r="F167" s="307" t="s">
        <v>849</v>
      </c>
      <c r="G167" s="286"/>
      <c r="H167" s="286" t="s">
        <v>888</v>
      </c>
      <c r="I167" s="286" t="s">
        <v>851</v>
      </c>
      <c r="J167" s="286">
        <v>120</v>
      </c>
      <c r="K167" s="329"/>
    </row>
    <row r="168" ht="15" customHeight="1">
      <c r="B168" s="308"/>
      <c r="C168" s="286" t="s">
        <v>897</v>
      </c>
      <c r="D168" s="286"/>
      <c r="E168" s="286"/>
      <c r="F168" s="307" t="s">
        <v>849</v>
      </c>
      <c r="G168" s="286"/>
      <c r="H168" s="286" t="s">
        <v>898</v>
      </c>
      <c r="I168" s="286" t="s">
        <v>851</v>
      </c>
      <c r="J168" s="286" t="s">
        <v>899</v>
      </c>
      <c r="K168" s="329"/>
    </row>
    <row r="169" ht="15" customHeight="1">
      <c r="B169" s="308"/>
      <c r="C169" s="286" t="s">
        <v>83</v>
      </c>
      <c r="D169" s="286"/>
      <c r="E169" s="286"/>
      <c r="F169" s="307" t="s">
        <v>849</v>
      </c>
      <c r="G169" s="286"/>
      <c r="H169" s="286" t="s">
        <v>915</v>
      </c>
      <c r="I169" s="286" t="s">
        <v>851</v>
      </c>
      <c r="J169" s="286" t="s">
        <v>899</v>
      </c>
      <c r="K169" s="329"/>
    </row>
    <row r="170" ht="15" customHeight="1">
      <c r="B170" s="308"/>
      <c r="C170" s="286" t="s">
        <v>854</v>
      </c>
      <c r="D170" s="286"/>
      <c r="E170" s="286"/>
      <c r="F170" s="307" t="s">
        <v>855</v>
      </c>
      <c r="G170" s="286"/>
      <c r="H170" s="286" t="s">
        <v>915</v>
      </c>
      <c r="I170" s="286" t="s">
        <v>851</v>
      </c>
      <c r="J170" s="286">
        <v>50</v>
      </c>
      <c r="K170" s="329"/>
    </row>
    <row r="171" ht="15" customHeight="1">
      <c r="B171" s="308"/>
      <c r="C171" s="286" t="s">
        <v>857</v>
      </c>
      <c r="D171" s="286"/>
      <c r="E171" s="286"/>
      <c r="F171" s="307" t="s">
        <v>849</v>
      </c>
      <c r="G171" s="286"/>
      <c r="H171" s="286" t="s">
        <v>915</v>
      </c>
      <c r="I171" s="286" t="s">
        <v>859</v>
      </c>
      <c r="J171" s="286"/>
      <c r="K171" s="329"/>
    </row>
    <row r="172" ht="15" customHeight="1">
      <c r="B172" s="308"/>
      <c r="C172" s="286" t="s">
        <v>868</v>
      </c>
      <c r="D172" s="286"/>
      <c r="E172" s="286"/>
      <c r="F172" s="307" t="s">
        <v>855</v>
      </c>
      <c r="G172" s="286"/>
      <c r="H172" s="286" t="s">
        <v>915</v>
      </c>
      <c r="I172" s="286" t="s">
        <v>851</v>
      </c>
      <c r="J172" s="286">
        <v>50</v>
      </c>
      <c r="K172" s="329"/>
    </row>
    <row r="173" ht="15" customHeight="1">
      <c r="B173" s="308"/>
      <c r="C173" s="286" t="s">
        <v>876</v>
      </c>
      <c r="D173" s="286"/>
      <c r="E173" s="286"/>
      <c r="F173" s="307" t="s">
        <v>855</v>
      </c>
      <c r="G173" s="286"/>
      <c r="H173" s="286" t="s">
        <v>915</v>
      </c>
      <c r="I173" s="286" t="s">
        <v>851</v>
      </c>
      <c r="J173" s="286">
        <v>50</v>
      </c>
      <c r="K173" s="329"/>
    </row>
    <row r="174" ht="15" customHeight="1">
      <c r="B174" s="308"/>
      <c r="C174" s="286" t="s">
        <v>874</v>
      </c>
      <c r="D174" s="286"/>
      <c r="E174" s="286"/>
      <c r="F174" s="307" t="s">
        <v>855</v>
      </c>
      <c r="G174" s="286"/>
      <c r="H174" s="286" t="s">
        <v>915</v>
      </c>
      <c r="I174" s="286" t="s">
        <v>851</v>
      </c>
      <c r="J174" s="286">
        <v>50</v>
      </c>
      <c r="K174" s="329"/>
    </row>
    <row r="175" ht="15" customHeight="1">
      <c r="B175" s="308"/>
      <c r="C175" s="286" t="s">
        <v>118</v>
      </c>
      <c r="D175" s="286"/>
      <c r="E175" s="286"/>
      <c r="F175" s="307" t="s">
        <v>849</v>
      </c>
      <c r="G175" s="286"/>
      <c r="H175" s="286" t="s">
        <v>916</v>
      </c>
      <c r="I175" s="286" t="s">
        <v>917</v>
      </c>
      <c r="J175" s="286"/>
      <c r="K175" s="329"/>
    </row>
    <row r="176" ht="15" customHeight="1">
      <c r="B176" s="308"/>
      <c r="C176" s="286" t="s">
        <v>56</v>
      </c>
      <c r="D176" s="286"/>
      <c r="E176" s="286"/>
      <c r="F176" s="307" t="s">
        <v>849</v>
      </c>
      <c r="G176" s="286"/>
      <c r="H176" s="286" t="s">
        <v>918</v>
      </c>
      <c r="I176" s="286" t="s">
        <v>919</v>
      </c>
      <c r="J176" s="286">
        <v>1</v>
      </c>
      <c r="K176" s="329"/>
    </row>
    <row r="177" ht="15" customHeight="1">
      <c r="B177" s="308"/>
      <c r="C177" s="286" t="s">
        <v>52</v>
      </c>
      <c r="D177" s="286"/>
      <c r="E177" s="286"/>
      <c r="F177" s="307" t="s">
        <v>849</v>
      </c>
      <c r="G177" s="286"/>
      <c r="H177" s="286" t="s">
        <v>920</v>
      </c>
      <c r="I177" s="286" t="s">
        <v>851</v>
      </c>
      <c r="J177" s="286">
        <v>20</v>
      </c>
      <c r="K177" s="329"/>
    </row>
    <row r="178" ht="15" customHeight="1">
      <c r="B178" s="308"/>
      <c r="C178" s="286" t="s">
        <v>119</v>
      </c>
      <c r="D178" s="286"/>
      <c r="E178" s="286"/>
      <c r="F178" s="307" t="s">
        <v>849</v>
      </c>
      <c r="G178" s="286"/>
      <c r="H178" s="286" t="s">
        <v>921</v>
      </c>
      <c r="I178" s="286" t="s">
        <v>851</v>
      </c>
      <c r="J178" s="286">
        <v>255</v>
      </c>
      <c r="K178" s="329"/>
    </row>
    <row r="179" ht="15" customHeight="1">
      <c r="B179" s="308"/>
      <c r="C179" s="286" t="s">
        <v>120</v>
      </c>
      <c r="D179" s="286"/>
      <c r="E179" s="286"/>
      <c r="F179" s="307" t="s">
        <v>849</v>
      </c>
      <c r="G179" s="286"/>
      <c r="H179" s="286" t="s">
        <v>814</v>
      </c>
      <c r="I179" s="286" t="s">
        <v>851</v>
      </c>
      <c r="J179" s="286">
        <v>10</v>
      </c>
      <c r="K179" s="329"/>
    </row>
    <row r="180" ht="15" customHeight="1">
      <c r="B180" s="308"/>
      <c r="C180" s="286" t="s">
        <v>121</v>
      </c>
      <c r="D180" s="286"/>
      <c r="E180" s="286"/>
      <c r="F180" s="307" t="s">
        <v>849</v>
      </c>
      <c r="G180" s="286"/>
      <c r="H180" s="286" t="s">
        <v>922</v>
      </c>
      <c r="I180" s="286" t="s">
        <v>883</v>
      </c>
      <c r="J180" s="286"/>
      <c r="K180" s="329"/>
    </row>
    <row r="181" ht="15" customHeight="1">
      <c r="B181" s="308"/>
      <c r="C181" s="286" t="s">
        <v>923</v>
      </c>
      <c r="D181" s="286"/>
      <c r="E181" s="286"/>
      <c r="F181" s="307" t="s">
        <v>849</v>
      </c>
      <c r="G181" s="286"/>
      <c r="H181" s="286" t="s">
        <v>924</v>
      </c>
      <c r="I181" s="286" t="s">
        <v>883</v>
      </c>
      <c r="J181" s="286"/>
      <c r="K181" s="329"/>
    </row>
    <row r="182" ht="15" customHeight="1">
      <c r="B182" s="308"/>
      <c r="C182" s="286" t="s">
        <v>912</v>
      </c>
      <c r="D182" s="286"/>
      <c r="E182" s="286"/>
      <c r="F182" s="307" t="s">
        <v>849</v>
      </c>
      <c r="G182" s="286"/>
      <c r="H182" s="286" t="s">
        <v>925</v>
      </c>
      <c r="I182" s="286" t="s">
        <v>883</v>
      </c>
      <c r="J182" s="286"/>
      <c r="K182" s="329"/>
    </row>
    <row r="183" ht="15" customHeight="1">
      <c r="B183" s="308"/>
      <c r="C183" s="286" t="s">
        <v>123</v>
      </c>
      <c r="D183" s="286"/>
      <c r="E183" s="286"/>
      <c r="F183" s="307" t="s">
        <v>855</v>
      </c>
      <c r="G183" s="286"/>
      <c r="H183" s="286" t="s">
        <v>926</v>
      </c>
      <c r="I183" s="286" t="s">
        <v>851</v>
      </c>
      <c r="J183" s="286">
        <v>50</v>
      </c>
      <c r="K183" s="329"/>
    </row>
    <row r="184" ht="15" customHeight="1">
      <c r="B184" s="308"/>
      <c r="C184" s="286" t="s">
        <v>927</v>
      </c>
      <c r="D184" s="286"/>
      <c r="E184" s="286"/>
      <c r="F184" s="307" t="s">
        <v>855</v>
      </c>
      <c r="G184" s="286"/>
      <c r="H184" s="286" t="s">
        <v>928</v>
      </c>
      <c r="I184" s="286" t="s">
        <v>929</v>
      </c>
      <c r="J184" s="286"/>
      <c r="K184" s="329"/>
    </row>
    <row r="185" ht="15" customHeight="1">
      <c r="B185" s="308"/>
      <c r="C185" s="286" t="s">
        <v>930</v>
      </c>
      <c r="D185" s="286"/>
      <c r="E185" s="286"/>
      <c r="F185" s="307" t="s">
        <v>855</v>
      </c>
      <c r="G185" s="286"/>
      <c r="H185" s="286" t="s">
        <v>931</v>
      </c>
      <c r="I185" s="286" t="s">
        <v>929</v>
      </c>
      <c r="J185" s="286"/>
      <c r="K185" s="329"/>
    </row>
    <row r="186" ht="15" customHeight="1">
      <c r="B186" s="308"/>
      <c r="C186" s="286" t="s">
        <v>932</v>
      </c>
      <c r="D186" s="286"/>
      <c r="E186" s="286"/>
      <c r="F186" s="307" t="s">
        <v>855</v>
      </c>
      <c r="G186" s="286"/>
      <c r="H186" s="286" t="s">
        <v>933</v>
      </c>
      <c r="I186" s="286" t="s">
        <v>929</v>
      </c>
      <c r="J186" s="286"/>
      <c r="K186" s="329"/>
    </row>
    <row r="187" ht="15" customHeight="1">
      <c r="B187" s="308"/>
      <c r="C187" s="341" t="s">
        <v>934</v>
      </c>
      <c r="D187" s="286"/>
      <c r="E187" s="286"/>
      <c r="F187" s="307" t="s">
        <v>855</v>
      </c>
      <c r="G187" s="286"/>
      <c r="H187" s="286" t="s">
        <v>935</v>
      </c>
      <c r="I187" s="286" t="s">
        <v>936</v>
      </c>
      <c r="J187" s="342" t="s">
        <v>937</v>
      </c>
      <c r="K187" s="329"/>
    </row>
    <row r="188" ht="15" customHeight="1">
      <c r="B188" s="308"/>
      <c r="C188" s="292" t="s">
        <v>41</v>
      </c>
      <c r="D188" s="286"/>
      <c r="E188" s="286"/>
      <c r="F188" s="307" t="s">
        <v>849</v>
      </c>
      <c r="G188" s="286"/>
      <c r="H188" s="282" t="s">
        <v>938</v>
      </c>
      <c r="I188" s="286" t="s">
        <v>939</v>
      </c>
      <c r="J188" s="286"/>
      <c r="K188" s="329"/>
    </row>
    <row r="189" ht="15" customHeight="1">
      <c r="B189" s="308"/>
      <c r="C189" s="292" t="s">
        <v>940</v>
      </c>
      <c r="D189" s="286"/>
      <c r="E189" s="286"/>
      <c r="F189" s="307" t="s">
        <v>849</v>
      </c>
      <c r="G189" s="286"/>
      <c r="H189" s="286" t="s">
        <v>941</v>
      </c>
      <c r="I189" s="286" t="s">
        <v>883</v>
      </c>
      <c r="J189" s="286"/>
      <c r="K189" s="329"/>
    </row>
    <row r="190" ht="15" customHeight="1">
      <c r="B190" s="308"/>
      <c r="C190" s="292" t="s">
        <v>942</v>
      </c>
      <c r="D190" s="286"/>
      <c r="E190" s="286"/>
      <c r="F190" s="307" t="s">
        <v>849</v>
      </c>
      <c r="G190" s="286"/>
      <c r="H190" s="286" t="s">
        <v>943</v>
      </c>
      <c r="I190" s="286" t="s">
        <v>883</v>
      </c>
      <c r="J190" s="286"/>
      <c r="K190" s="329"/>
    </row>
    <row r="191" ht="15" customHeight="1">
      <c r="B191" s="308"/>
      <c r="C191" s="292" t="s">
        <v>944</v>
      </c>
      <c r="D191" s="286"/>
      <c r="E191" s="286"/>
      <c r="F191" s="307" t="s">
        <v>855</v>
      </c>
      <c r="G191" s="286"/>
      <c r="H191" s="286" t="s">
        <v>945</v>
      </c>
      <c r="I191" s="286" t="s">
        <v>883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946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947</v>
      </c>
      <c r="D198" s="344"/>
      <c r="E198" s="344"/>
      <c r="F198" s="344" t="s">
        <v>948</v>
      </c>
      <c r="G198" s="345"/>
      <c r="H198" s="344" t="s">
        <v>949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939</v>
      </c>
      <c r="D200" s="286"/>
      <c r="E200" s="286"/>
      <c r="F200" s="307" t="s">
        <v>42</v>
      </c>
      <c r="G200" s="286"/>
      <c r="H200" s="286" t="s">
        <v>950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43</v>
      </c>
      <c r="G201" s="286"/>
      <c r="H201" s="286" t="s">
        <v>951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46</v>
      </c>
      <c r="G202" s="286"/>
      <c r="H202" s="286" t="s">
        <v>952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44</v>
      </c>
      <c r="G203" s="286"/>
      <c r="H203" s="286" t="s">
        <v>953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45</v>
      </c>
      <c r="G204" s="286"/>
      <c r="H204" s="286" t="s">
        <v>954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895</v>
      </c>
      <c r="D206" s="286"/>
      <c r="E206" s="286"/>
      <c r="F206" s="307" t="s">
        <v>76</v>
      </c>
      <c r="G206" s="286"/>
      <c r="H206" s="286" t="s">
        <v>955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794</v>
      </c>
      <c r="G207" s="286"/>
      <c r="H207" s="286" t="s">
        <v>795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792</v>
      </c>
      <c r="G208" s="286"/>
      <c r="H208" s="286" t="s">
        <v>956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796</v>
      </c>
      <c r="G209" s="292"/>
      <c r="H209" s="333" t="s">
        <v>797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798</v>
      </c>
      <c r="G210" s="292"/>
      <c r="H210" s="333" t="s">
        <v>957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919</v>
      </c>
      <c r="D212" s="314"/>
      <c r="E212" s="314"/>
      <c r="F212" s="307">
        <v>1</v>
      </c>
      <c r="G212" s="292"/>
      <c r="H212" s="333" t="s">
        <v>958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959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960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961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Krumnikl, Radim</dc:creator>
  <cp:lastModifiedBy>Krumnikl, Radim</cp:lastModifiedBy>
  <dcterms:created xsi:type="dcterms:W3CDTF">2018-11-12T13:13:18Z</dcterms:created>
  <dcterms:modified xsi:type="dcterms:W3CDTF">2018-11-12T13:13:25Z</dcterms:modified>
</cp:coreProperties>
</file>